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536"/>
  </bookViews>
  <sheets>
    <sheet name="PO-PLE" sheetId="1" r:id="rId1"/>
    <sheet name="CFF - PLE" sheetId="2" r:id="rId2"/>
  </sheets>
  <definedNames>
    <definedName name="_xlnm.Print_Area" localSheetId="0">'PO-PLE'!$A$1:$S$64</definedName>
  </definedNames>
  <calcPr calcId="162913"/>
</workbook>
</file>

<file path=xl/calcChain.xml><?xml version="1.0" encoding="utf-8"?>
<calcChain xmlns="http://schemas.openxmlformats.org/spreadsheetml/2006/main">
  <c r="K63" i="1" l="1"/>
  <c r="S63" i="1" s="1"/>
  <c r="L63" i="1" s="1"/>
  <c r="F63" i="1"/>
  <c r="K62" i="1"/>
  <c r="S62" i="1" s="1"/>
  <c r="L62" i="1" s="1"/>
  <c r="F62" i="1"/>
  <c r="K61" i="1"/>
  <c r="S61" i="1" s="1"/>
  <c r="L61" i="1" s="1"/>
  <c r="F61" i="1"/>
  <c r="K60" i="1"/>
  <c r="S60" i="1" s="1"/>
  <c r="L60" i="1" s="1"/>
  <c r="L59" i="1" s="1"/>
  <c r="F60" i="1"/>
  <c r="K58" i="1"/>
  <c r="S58" i="1" s="1"/>
  <c r="L58" i="1" s="1"/>
  <c r="F58" i="1"/>
  <c r="S57" i="1"/>
  <c r="L57" i="1" s="1"/>
  <c r="L56" i="1" s="1"/>
  <c r="K57" i="1"/>
  <c r="F57" i="1"/>
  <c r="K55" i="1"/>
  <c r="S55" i="1" s="1"/>
  <c r="L55" i="1" s="1"/>
  <c r="F55" i="1"/>
  <c r="S54" i="1"/>
  <c r="L54" i="1" s="1"/>
  <c r="K54" i="1"/>
  <c r="F54" i="1"/>
  <c r="K52" i="1"/>
  <c r="S52" i="1" s="1"/>
  <c r="L52" i="1" s="1"/>
  <c r="F52" i="1"/>
  <c r="K51" i="1"/>
  <c r="S51" i="1" s="1"/>
  <c r="L51" i="1" s="1"/>
  <c r="F51" i="1"/>
  <c r="K50" i="1"/>
  <c r="S50" i="1" s="1"/>
  <c r="L50" i="1" s="1"/>
  <c r="F50" i="1"/>
  <c r="K49" i="1"/>
  <c r="S49" i="1" s="1"/>
  <c r="L49" i="1" s="1"/>
  <c r="F49" i="1"/>
  <c r="K48" i="1"/>
  <c r="S48" i="1" s="1"/>
  <c r="L48" i="1" s="1"/>
  <c r="F48" i="1"/>
  <c r="K47" i="1"/>
  <c r="S47" i="1" s="1"/>
  <c r="L47" i="1" s="1"/>
  <c r="F47" i="1"/>
  <c r="K46" i="1"/>
  <c r="S46" i="1" s="1"/>
  <c r="L46" i="1" s="1"/>
  <c r="F46" i="1"/>
  <c r="K45" i="1"/>
  <c r="S45" i="1" s="1"/>
  <c r="L45" i="1" s="1"/>
  <c r="F45" i="1"/>
  <c r="K44" i="1"/>
  <c r="S44" i="1" s="1"/>
  <c r="L44" i="1" s="1"/>
  <c r="F44" i="1"/>
  <c r="K43" i="1"/>
  <c r="S43" i="1" s="1"/>
  <c r="L43" i="1" s="1"/>
  <c r="F43" i="1"/>
  <c r="K42" i="1"/>
  <c r="S42" i="1" s="1"/>
  <c r="L42" i="1" s="1"/>
  <c r="F42" i="1"/>
  <c r="K41" i="1"/>
  <c r="S41" i="1" s="1"/>
  <c r="L41" i="1" s="1"/>
  <c r="F41" i="1"/>
  <c r="K40" i="1"/>
  <c r="S40" i="1" s="1"/>
  <c r="L40" i="1" s="1"/>
  <c r="F40" i="1"/>
  <c r="K38" i="1"/>
  <c r="S38" i="1" s="1"/>
  <c r="L38" i="1" s="1"/>
  <c r="F38" i="1"/>
  <c r="K37" i="1"/>
  <c r="S37" i="1" s="1"/>
  <c r="L37" i="1" s="1"/>
  <c r="F37" i="1"/>
  <c r="K36" i="1"/>
  <c r="S36" i="1" s="1"/>
  <c r="L36" i="1" s="1"/>
  <c r="F36" i="1"/>
  <c r="K35" i="1"/>
  <c r="S35" i="1" s="1"/>
  <c r="L35" i="1" s="1"/>
  <c r="F35" i="1"/>
  <c r="K34" i="1"/>
  <c r="S34" i="1" s="1"/>
  <c r="L34" i="1" s="1"/>
  <c r="F34" i="1"/>
  <c r="K33" i="1"/>
  <c r="S33" i="1" s="1"/>
  <c r="L33" i="1" s="1"/>
  <c r="F33" i="1"/>
  <c r="K32" i="1"/>
  <c r="S32" i="1" s="1"/>
  <c r="L32" i="1" s="1"/>
  <c r="F32" i="1"/>
  <c r="K31" i="1"/>
  <c r="S31" i="1" s="1"/>
  <c r="L31" i="1" s="1"/>
  <c r="F31" i="1"/>
  <c r="K30" i="1"/>
  <c r="S30" i="1" s="1"/>
  <c r="L30" i="1" s="1"/>
  <c r="F30" i="1"/>
  <c r="K29" i="1"/>
  <c r="S29" i="1" s="1"/>
  <c r="L29" i="1" s="1"/>
  <c r="F29" i="1"/>
  <c r="K28" i="1"/>
  <c r="S28" i="1" s="1"/>
  <c r="L28" i="1" s="1"/>
  <c r="F28" i="1"/>
  <c r="K27" i="1"/>
  <c r="S27" i="1" s="1"/>
  <c r="L27" i="1" s="1"/>
  <c r="F27" i="1"/>
  <c r="K26" i="1"/>
  <c r="S26" i="1" s="1"/>
  <c r="L26" i="1" s="1"/>
  <c r="F26" i="1"/>
  <c r="K25" i="1"/>
  <c r="S25" i="1" s="1"/>
  <c r="L25" i="1" s="1"/>
  <c r="F25" i="1"/>
  <c r="K24" i="1"/>
  <c r="S24" i="1" s="1"/>
  <c r="L24" i="1" s="1"/>
  <c r="F24" i="1"/>
  <c r="K23" i="1"/>
  <c r="S23" i="1" s="1"/>
  <c r="L23" i="1" s="1"/>
  <c r="F23" i="1"/>
  <c r="K22" i="1"/>
  <c r="S22" i="1" s="1"/>
  <c r="L22" i="1" s="1"/>
  <c r="F22" i="1"/>
  <c r="K21" i="1"/>
  <c r="S21" i="1" s="1"/>
  <c r="L21" i="1" s="1"/>
  <c r="F21" i="1"/>
  <c r="K20" i="1"/>
  <c r="S20" i="1" s="1"/>
  <c r="L20" i="1" s="1"/>
  <c r="F20" i="1"/>
  <c r="K19" i="1"/>
  <c r="S19" i="1" s="1"/>
  <c r="L19" i="1" s="1"/>
  <c r="F19" i="1"/>
  <c r="K18" i="1"/>
  <c r="S18" i="1" s="1"/>
  <c r="L18" i="1" s="1"/>
  <c r="F18" i="1"/>
  <c r="K17" i="1"/>
  <c r="S17" i="1" s="1"/>
  <c r="L17" i="1" s="1"/>
  <c r="L16" i="1" s="1"/>
  <c r="F17" i="1"/>
  <c r="K15" i="1"/>
  <c r="S15" i="1" s="1"/>
  <c r="L15" i="1" s="1"/>
  <c r="F15" i="1"/>
  <c r="S14" i="1"/>
  <c r="L14" i="1"/>
  <c r="K14" i="1"/>
  <c r="F14" i="1"/>
  <c r="K13" i="1"/>
  <c r="S13" i="1" s="1"/>
  <c r="L13" i="1" s="1"/>
  <c r="F13" i="1"/>
  <c r="S12" i="1"/>
  <c r="L12" i="1"/>
  <c r="K12" i="1"/>
  <c r="F12" i="1"/>
  <c r="K11" i="1"/>
  <c r="S11" i="1" s="1"/>
  <c r="L11" i="1" s="1"/>
  <c r="F11" i="1"/>
  <c r="S9" i="1"/>
  <c r="L9" i="1" s="1"/>
  <c r="K9" i="1"/>
  <c r="F9" i="1"/>
  <c r="K8" i="1"/>
  <c r="S8" i="1" s="1"/>
  <c r="L8" i="1" s="1"/>
  <c r="F8" i="1"/>
  <c r="S7" i="1"/>
  <c r="L7" i="1" s="1"/>
  <c r="K7" i="1"/>
  <c r="F7" i="1"/>
  <c r="K6" i="1"/>
  <c r="S6" i="1" s="1"/>
  <c r="L6" i="1" s="1"/>
  <c r="F6" i="1"/>
  <c r="S5" i="1"/>
  <c r="L5" i="1" s="1"/>
  <c r="K5" i="1"/>
  <c r="F5" i="1"/>
  <c r="K4" i="1"/>
  <c r="S4" i="1" s="1"/>
  <c r="L4" i="1" s="1"/>
  <c r="F4" i="1"/>
  <c r="S3" i="1"/>
  <c r="L3" i="1" s="1"/>
  <c r="K3" i="1"/>
  <c r="F3" i="1"/>
  <c r="L53" i="1" l="1"/>
  <c r="L2" i="1"/>
  <c r="L10" i="1"/>
  <c r="L39" i="1"/>
  <c r="S64" i="1" l="1"/>
  <c r="S65" i="1" s="1"/>
</calcChain>
</file>

<file path=xl/sharedStrings.xml><?xml version="1.0" encoding="utf-8"?>
<sst xmlns="http://schemas.openxmlformats.org/spreadsheetml/2006/main" count="791" uniqueCount="221">
  <si>
    <t>Nivel</t>
  </si>
  <si>
    <t>N° Macrosserviço / Serviço</t>
  </si>
  <si>
    <t>Fonte</t>
  </si>
  <si>
    <t>Código</t>
  </si>
  <si>
    <t>Descrição Macrosserviço / Serviço</t>
  </si>
  <si>
    <t>Qtd. (valor calculado)</t>
  </si>
  <si>
    <t>Und.</t>
  </si>
  <si>
    <t>Custo Unitário Referência</t>
  </si>
  <si>
    <t>Custo Unitário</t>
  </si>
  <si>
    <t>BDI</t>
  </si>
  <si>
    <t>Preço Unitário (valor calculado)</t>
  </si>
  <si>
    <t>Preço Total (valor calculado)</t>
  </si>
  <si>
    <t>Observação</t>
  </si>
  <si>
    <t>N° Evento</t>
  </si>
  <si>
    <t>Evento</t>
  </si>
  <si>
    <t>N° Frente de Obra</t>
  </si>
  <si>
    <t>Frente de Obra</t>
  </si>
  <si>
    <t>Qtd.</t>
  </si>
  <si>
    <t>Valor</t>
  </si>
  <si>
    <t>Macrosserviço</t>
  </si>
  <si>
    <t>1</t>
  </si>
  <si>
    <t/>
  </si>
  <si>
    <t>Serviços Preliminares</t>
  </si>
  <si>
    <t>Serviço</t>
  </si>
  <si>
    <t>1.1</t>
  </si>
  <si>
    <t>SINAPI</t>
  </si>
  <si>
    <t>103689</t>
  </si>
  <si>
    <t>FORNECIMENTO E INSTALAÇÃO DE PLACA DE OBRA COM CHAPA GALVANIZADA E ESTRUTURA DE MADEIRA. AF_03/2022_PS</t>
  </si>
  <si>
    <t>M2</t>
  </si>
  <si>
    <t>1.2</t>
  </si>
  <si>
    <t>Outros</t>
  </si>
  <si>
    <t>17090003</t>
  </si>
  <si>
    <t>LOCAÇÃO DE CONTAINER 2,30 X 6,00 M, ALT. 2,50 M, PARA ESCRITÓRIO, COM 1 SANITÁRIO, COMPLETO, SEM DIVISÓRIAS INTERNAS</t>
  </si>
  <si>
    <t>MES</t>
  </si>
  <si>
    <t>1.3</t>
  </si>
  <si>
    <t>02.02.160</t>
  </si>
  <si>
    <t>Locação de container tipo guarita - área mínima de 4,60 m²</t>
  </si>
  <si>
    <t>1.4</t>
  </si>
  <si>
    <t>2006003</t>
  </si>
  <si>
    <t>ENSAIOS DE LABORATÓRIO - PLASTICIDADE</t>
  </si>
  <si>
    <t>UN</t>
  </si>
  <si>
    <t>2</t>
  </si>
  <si>
    <t>Ensaios</t>
  </si>
  <si>
    <t>1.5</t>
  </si>
  <si>
    <t>2006001</t>
  </si>
  <si>
    <t>ENSAIOS DE LABORATÓRIO - UMIDADE NATURAL</t>
  </si>
  <si>
    <t>1.6</t>
  </si>
  <si>
    <t>2006021</t>
  </si>
  <si>
    <t>ENSAIOS DE LABORATÓRIO - DOSAGEM MARSHALL, GRANULOMETRIA, TEOR DE ASFALTO, ESTABILIDADE E FLUÊNCIA</t>
  </si>
  <si>
    <t>1.7</t>
  </si>
  <si>
    <t>2006005</t>
  </si>
  <si>
    <t>ENSAIOS DE LABORATÓRIO - GRANULOMETRIA</t>
  </si>
  <si>
    <t>Movimentação de Terra</t>
  </si>
  <si>
    <t>2.1</t>
  </si>
  <si>
    <t>5011000</t>
  </si>
  <si>
    <t>ABERTURA DE CAIXA ATÉ 25CM, INCLUI ESCAVAÇÃO, COMPACTAÇÃO, TRANSPORTE E PREPARO DO SUB-LEITO</t>
  </si>
  <si>
    <t>3</t>
  </si>
  <si>
    <t>Corte</t>
  </si>
  <si>
    <t>2.2</t>
  </si>
  <si>
    <t>100574</t>
  </si>
  <si>
    <t>ESPALHAMENTO DE MATERIAL COM TRATOR DE ESTEIRAS. AF_09/2024</t>
  </si>
  <si>
    <t>M3</t>
  </si>
  <si>
    <t>2.3</t>
  </si>
  <si>
    <t>96385</t>
  </si>
  <si>
    <t>EXECUÇÃO E COMPACTAÇÃO DE CORPO DE ATERRO DE ATERRO (95% DE ENERGIA DO PROCTOR NORMAL) COM SOLO PREDOMINANTEMENTE ARGILOSO ESPESSURA 15 CM - EXCLUSIVE MATERIAL, ESCAVAÇÃO, CARGA E TRANSPORTE. AF_09/2024</t>
  </si>
  <si>
    <t>2.4</t>
  </si>
  <si>
    <t>100982</t>
  </si>
  <si>
    <t>CARGA, MANOBRA E DESCARGA DE ENTULHO EM CAMINHÃO BASCULANTE 10 M³ - CARGA COM ESCAVADEIRA HIDRÁULICA  (CAÇAMBA DE 0,80 M³ / 111 HP) E DESCARGA LIVRE (UNIDADE: M3). AF_07/2020</t>
  </si>
  <si>
    <t>4</t>
  </si>
  <si>
    <t>Aterro</t>
  </si>
  <si>
    <t>2.5</t>
  </si>
  <si>
    <t>100945</t>
  </si>
  <si>
    <t>TRANSPORTE COM CAMINHÃO CARROCERIA 9T, EM VIA URBANA EM LEITO NATURAL (UNIDADE: TXKM). AF_07/2020</t>
  </si>
  <si>
    <t>TXKM</t>
  </si>
  <si>
    <t>Drenagem Pluvial</t>
  </si>
  <si>
    <t>3.1</t>
  </si>
  <si>
    <t>99063</t>
  </si>
  <si>
    <t>LOCAÇÃO DE REDE DE ÁGUA OU ESGOTO. AF_03/2024</t>
  </si>
  <si>
    <t>M</t>
  </si>
  <si>
    <t>5</t>
  </si>
  <si>
    <t>Drenagem</t>
  </si>
  <si>
    <t>3.2</t>
  </si>
  <si>
    <t>90091</t>
  </si>
  <si>
    <t>ESCAVAÇÃO MECANIZADA DE VALA COM PROF. ATÉ 1,5 M (MÉDIA MONTANTE E JUSANTE/UMA COMPOSIÇÃO POR TRECHO), ESCAVADEIRA (0,8 M3), LARG. DE 1,5 M A 2,5 M, EM SOLO DE 1A CATEGORIA, LOCAIS COM BAIXO NÍVEL DE INTERFERÊNCIA. AF_09/2024</t>
  </si>
  <si>
    <t>3.3</t>
  </si>
  <si>
    <t>101625</t>
  </si>
  <si>
    <t>PREPARO DE FUNDO DE VALA COM LARGURA MAIOR OU IGUAL A 1,5 M E MENOR QUE 2,5 M, COM CAMADA DE AREIA, LANÇAMENTO MECANIZADO. AF_08/2020</t>
  </si>
  <si>
    <t>3.4</t>
  </si>
  <si>
    <t>92210</t>
  </si>
  <si>
    <t>TUBO DE CONCRETO PARA REDES COLETORAS DE ÁGUAS PLUVIAIS, DIÂMETRO DE 400 MM, JUNTA RÍGIDA, INSTALADO EM LOCAL COM BAIXO NÍVEL DE INTERFERÊNCIAS - FORNECIMENTO E ASSENTAMENTO. AF_03/2024</t>
  </si>
  <si>
    <t>3.5</t>
  </si>
  <si>
    <t>104740</t>
  </si>
  <si>
    <t>REATERRO MECANIZADO DE VALA COM MINICARREGADEIRA, COM COMPACTADOR DE SOLOS DE PERCUSSÃO. AF_08/2023</t>
  </si>
  <si>
    <t>3.6</t>
  </si>
  <si>
    <t>100974</t>
  </si>
  <si>
    <t>CARGA, MANOBRA E DESCARGA DE SOLOS E MATERIAIS GRANULARES EM CAMINHÃO BASCULANTE 10 M³ - CARGA COM PÁ CARREGADEIRA (CAÇAMBA DE 1,7 A 2,8 M³ / 128 HP) E DESCARGA LIVRE (UNIDADE: M3). AF_07/2020</t>
  </si>
  <si>
    <t>3.7</t>
  </si>
  <si>
    <t>3.8</t>
  </si>
  <si>
    <t>97951</t>
  </si>
  <si>
    <t>CAIXA PARA BOCA DE LOBO COMBINADA COM GRELHA RETANGULAR, EM ALVENARIA COM TIJOLOS CERÂMICOS MACIÇOS, DIMENSÕES INTERNAS: 1,3X1X1,2 M. AF_12/2020</t>
  </si>
  <si>
    <t>3.9</t>
  </si>
  <si>
    <t>102283</t>
  </si>
  <si>
    <t>ESCAVAÇÃO MECANIZADA DE VALA COM PROF. ATÉ 1,5 M (MÉDIA MONTANTE E JUSANTE/UMA COMPOSIÇÃO POR TRECHO), ESCAVADEIRA (0,8 M3), LARG. DE 1,5 M A 2,5 M, EM SOLO MOLE, EM LOCAIS COM ALTO NÍVEL DE INTERFERÊNCIA. AF_09/2024</t>
  </si>
  <si>
    <t>6</t>
  </si>
  <si>
    <t>Dissipador</t>
  </si>
  <si>
    <t>3.10</t>
  </si>
  <si>
    <t>100323</t>
  </si>
  <si>
    <t>LASTRO COM MATERIAL GRANULAR (AREIA MÉDIA), APLICADO EM PISOS OU LAJES SOBRE SOLO, ESPESSURA DE *10 CM*. AF_01/2024</t>
  </si>
  <si>
    <t>3.11</t>
  </si>
  <si>
    <t>89455</t>
  </si>
  <si>
    <t>ALVENARIA DE BLOCOS DE CONCRETO ESTRUTURAL 14X19X39 CM (ESPESSURA 14 CM), FBK = 14 MPA, UTILIZANDO PALHETA. AF_10/2022</t>
  </si>
  <si>
    <t>3.12</t>
  </si>
  <si>
    <t>89993</t>
  </si>
  <si>
    <t>GRAUTEAMENTO VERTICAL EM ALVENARIA ESTRUTURAL. AF_09/2021</t>
  </si>
  <si>
    <t>3.13</t>
  </si>
  <si>
    <t>89994</t>
  </si>
  <si>
    <t>GRAUTEAMENTO DE CINTA INTERMEDIÁRIA OU DE CONTRAVERGA EM ALVENARIA ESTRUTURAL. AF_09/2021</t>
  </si>
  <si>
    <t>3.14</t>
  </si>
  <si>
    <t>96533</t>
  </si>
  <si>
    <t>FABRICAÇÃO, MONTAGEM E DESMONTAGEM DE FÔRMA PARA VIGA BALDRAME, EM MADEIRA SERRADA, E=25 MM, 2 UTILIZAÇÕES. AF_01/2024</t>
  </si>
  <si>
    <t>3.15</t>
  </si>
  <si>
    <t>99235</t>
  </si>
  <si>
    <t>CONCRETAGEM DE EDIFICAÇÕES (PAREDES E LAJES) FEITAS COM SISTEMA DE FÔRMAS MANUSEÁVEIS, COM CONCRETO USINADO AUTOADENSÁVEL FCK 25 MPA - LANÇAMENTO E ACABAMENTO. AF_09/2024</t>
  </si>
  <si>
    <t>3.16</t>
  </si>
  <si>
    <t>97090</t>
  </si>
  <si>
    <t>ARMAÇÃO PARA EXECUÇÃO DE RADIER, PISO DE CONCRETO OU LAJE SOBRE SOLO, COM USO DE TELA Q-138. AF_09/2021</t>
  </si>
  <si>
    <t>KG</t>
  </si>
  <si>
    <t>3.17</t>
  </si>
  <si>
    <t>92757</t>
  </si>
  <si>
    <t>PROTEÇÃO SUPERFICIAL DE CANAL EM GABIÃO TIPO COLCHÃO, ALTURA DE 30 CENTÍMETROS, ENCHIMENTO COM PEDRA DE MÃO TIPO RACHÃO - FORNECIMENTO E EXECUÇÃO. AF_03/2024</t>
  </si>
  <si>
    <t>3.18</t>
  </si>
  <si>
    <t>87894</t>
  </si>
  <si>
    <t>CHAPISCO APLICADO EM ALVENARIA (SEM PRESENÇA DE VÃOS) E ESTRUTURAS DE CONCRETO DE FACHADA, COM COLHER DE PEDREIRO.  ARGAMASSA TRAÇO 1:3 COM PREPARO EM BETONEIRA 400L. AF_10/2022</t>
  </si>
  <si>
    <t>3.19</t>
  </si>
  <si>
    <t>87532</t>
  </si>
  <si>
    <t>EMBOÇO, EM ARGAMASSA TRAÇO 1:2:8, PREPARO MANUAL, APLICADO MANUALMENTE EM PAREDES INTERNAS DE AMBIENTES COM ÁREA ENTRE 5M² E 10M², E = 17,5MM, COM TALISCAS. AF_03/2024</t>
  </si>
  <si>
    <t>3.20</t>
  </si>
  <si>
    <t>88489</t>
  </si>
  <si>
    <t>PINTURA LÁTEX ACRÍLICA PREMIUM, APLICAÇÃO MANUAL EM PAREDES, DUAS DEMÃOS. AF_04/2023</t>
  </si>
  <si>
    <t>3.21</t>
  </si>
  <si>
    <t>3.22</t>
  </si>
  <si>
    <t>Pavimentação</t>
  </si>
  <si>
    <t>4.1</t>
  </si>
  <si>
    <t>96624</t>
  </si>
  <si>
    <t>LASTRO COM MATERIAL GRANULAR (PEDRA BRITADA N.2), APLICADO EM PISOS OU LAJES SOBRE SOLO, ESPESSURA DE *10 CM*. AF_01/2024</t>
  </si>
  <si>
    <t>Calçada</t>
  </si>
  <si>
    <t>7</t>
  </si>
  <si>
    <t>4.2</t>
  </si>
  <si>
    <t>94993</t>
  </si>
  <si>
    <t>EXECUÇÃO DE PASSEIO (CALÇADA) OU PISO DE CONCRETO COM CONCRETO MOLDADO IN LOCO, USINADO, ACABAMENTO CONVENCIONAL, ESPESSURA 6 CM, ARMADO. AF_08/2022</t>
  </si>
  <si>
    <t>4.3</t>
  </si>
  <si>
    <t>38135</t>
  </si>
  <si>
    <t>PISO TATIL / PODOTATIL, LADRILHO HIDRAULICO / CONCRETO, *25 X 25* CM, E= *2,5* CM, PADRAO TATIL ALERTA OU DIRECIONAL, COR AMARELA</t>
  </si>
  <si>
    <t>4.4</t>
  </si>
  <si>
    <t>02.10.060</t>
  </si>
  <si>
    <t>Locação de vias, calçadas, tanques e lagoas</t>
  </si>
  <si>
    <t>Leito Carroçável</t>
  </si>
  <si>
    <t>8</t>
  </si>
  <si>
    <t>4.5</t>
  </si>
  <si>
    <t>94267</t>
  </si>
  <si>
    <t>GUIA (MEIO-FIO) E SARJETA CONJUGADOS DE CONCRETO, MOLDADA  IN LOCO  EM TRECHO RETO COM EXTRUSORA, 45 CM BASE (15 CM BASE DA GUIA + 30 CM BASE DA SARJETA) X 22 CM ALTURA. AF_01/2024</t>
  </si>
  <si>
    <t>4.6</t>
  </si>
  <si>
    <t>94268</t>
  </si>
  <si>
    <t>GUIA (MEIO-FIO) E SARJETA CONJUGADOS DE CONCRETO, MOLDADA  IN LOCO  EM TRECHO CURVO COM EXTRUSORA, 45 CM BASE (15 CM BASE DA GUIA + 30 CM BASE DA SARJETA) X 22 CM ALTURA. AF_01/2024</t>
  </si>
  <si>
    <t>4.7</t>
  </si>
  <si>
    <t>94293</t>
  </si>
  <si>
    <t>EXECUÇÃO DE SARJETÃO DE CONCRETO USINADO, MOLDADA  IN LOCO  EM TRECHO RETO, 100 CM BASE X 20 CM ALTURA. AF_01/2024</t>
  </si>
  <si>
    <t>4.8</t>
  </si>
  <si>
    <t>100567</t>
  </si>
  <si>
    <t>CONSTRUÇÃO DE BASE E SUB-BASE PARA PAVIMENTAÇÃO DE SOLO (PREDOMINANTEMENTE ARENOSO) BRITA - 40%-60% COM CIMENTO - 6%, MISTURA EM PISTA, COM ESPESSURA DE 15 CM - EXCLUSIVE ESCAVAÇÃO, CARGA E TRANSPORTE E SOLO. AF_09/2024</t>
  </si>
  <si>
    <t>4.9</t>
  </si>
  <si>
    <t>5027000</t>
  </si>
  <si>
    <t>IMPRIMAÇÃO BETUMINOSA IMPERMEABILIZANTE</t>
  </si>
  <si>
    <t>4.10</t>
  </si>
  <si>
    <t>5026000</t>
  </si>
  <si>
    <t>IMPRIMAÇÃO BETUMINOSA LIGANTE</t>
  </si>
  <si>
    <t>4.11</t>
  </si>
  <si>
    <t>95996</t>
  </si>
  <si>
    <t>EXECUÇÃO DE PAVIMENTO COM APLICAÇÃO DE CONCRETO ASFÁLTICO, CAMADA DE BINDER - EXCLUSIVE CARGA E TRANSPORTE. AF_11/2019</t>
  </si>
  <si>
    <t>4.12</t>
  </si>
  <si>
    <t>95995</t>
  </si>
  <si>
    <t>EXECUÇÃO DE PAVIMENTO COM APLICAÇÃO DE CONCRETO ASFÁLTICO, CAMADA DE ROLAMENTO - EXCLUSIVE CARGA E TRANSPORTE. AF_11/2019</t>
  </si>
  <si>
    <t>4.13</t>
  </si>
  <si>
    <t>95878</t>
  </si>
  <si>
    <t>TRANSPORTE COM CAMINHÃO BASCULANTE DE 10 M³, EM VIA URBANA PAVIMENTADA, DMT ATÉ 30 KM (UNIDADE: TXKM). AF_07/2020</t>
  </si>
  <si>
    <t>Sinalização Horizontal</t>
  </si>
  <si>
    <t>5.1</t>
  </si>
  <si>
    <t>102509</t>
  </si>
  <si>
    <t>PINTURA DE FAIXA DE PEDESTRE OU ZEBRADA TINTA RETRORREFLETIVA A BASE DE RESINA ACRÍLICA COM MICROESFERAS DE VIDRO, E = 30 CM, APLICAÇÃO MANUAL. AF_05/2021</t>
  </si>
  <si>
    <t>9</t>
  </si>
  <si>
    <t>5.2</t>
  </si>
  <si>
    <t>102512</t>
  </si>
  <si>
    <t>PINTURA DE EIXO VIÁRIO SOBRE ASFALTO COM TINTA RETRORREFLETIVA A BASE DE RESINA ACRÍLICA COM MICROESFERAS DE VIDRO, APLICAÇÃO MECÂNICA COM DEMARCADORA AUTOPROPELIDA. AF_05/2021</t>
  </si>
  <si>
    <t>Sinalização Vertical</t>
  </si>
  <si>
    <t>6.1</t>
  </si>
  <si>
    <t>103694</t>
  </si>
  <si>
    <t>FORNECIMENTO E INSTALAÇÃO DE SUPORTE DE MADEIRA  PARA PLACAS DE SINALIZAÇÃO, EM SOLO, COM H= DE 2,5 M E SEÇÃO DE 7,5 X 7,5 CM. AF_03/2022</t>
  </si>
  <si>
    <t>10</t>
  </si>
  <si>
    <t>6.2</t>
  </si>
  <si>
    <t>34723</t>
  </si>
  <si>
    <t>PLACA DE SINALIZACAO EM CHAPA DE ACO NUM 16 COM PINTURA REFLETIVA</t>
  </si>
  <si>
    <t>Serviços Complementares</t>
  </si>
  <si>
    <t>7.1</t>
  </si>
  <si>
    <t>9053062</t>
  </si>
  <si>
    <t>REMOÇÃO DE POSTE DE CONCRETO EM REDE DE ENERGIA</t>
  </si>
  <si>
    <t>11</t>
  </si>
  <si>
    <t>7.2</t>
  </si>
  <si>
    <t>98531</t>
  </si>
  <si>
    <t>CORTE RASO E RECORTE DE ÁRVORE COM DIÂMETRO DE TRONCO MAIOR OU IGUAL A 0,60 M. AF_03/2024</t>
  </si>
  <si>
    <t>7.3</t>
  </si>
  <si>
    <t>98510</t>
  </si>
  <si>
    <t>PLANTIO DE ÁRVORE ORNAMENTAL COM ALTURA DE MUDA MENOR OU IGUAL A 2,00 M . AF_07/2024</t>
  </si>
  <si>
    <t>7.4</t>
  </si>
  <si>
    <t>100612</t>
  </si>
  <si>
    <t>ASSENTAMENTO DE POSTE DE CONCRETO COM COMPRIMENTO NOMINAL DE 11 M, CARGA NOMINAL DE 600 DAN, ENGASTAMENTO BASE CONCRETADA COM 1 M DE CONCRETO E 0,7 M DE SOLO (NÃO INCLUI FORNECIMENTO). AF_11/2019</t>
  </si>
  <si>
    <t>Total:</t>
  </si>
  <si>
    <t>Valor não utilizado (QCI):</t>
  </si>
  <si>
    <t>N° do Evento</t>
  </si>
  <si>
    <t>Título do Evento</t>
  </si>
  <si>
    <t>N° da Frente de Obra</t>
  </si>
  <si>
    <t>N° do Período de Conclusão do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</si>
</sst>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R\$\ #,##0.00"/>
    <numFmt numFmtId="165" formatCode="#,##0.00%"/>
  </numFmts>
  <fonts count="515" x14ac:knownFonts="1">
    <font>
      <sz val="11"/>
      <color indexed="8"/>
      <name val="Calibri"/>
      <family val="2"/>
      <scheme val="minor"/>
    </font>
    <font>
      <b/>
      <sz val="10"/>
      <color indexed="9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bgColor indexed="49"/>
      </patternFill>
    </fill>
    <fill>
      <patternFill patternType="none"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29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 wrapText="1"/>
    </xf>
    <xf numFmtId="4" fontId="28" fillId="0" borderId="0" xfId="0" applyNumberFormat="1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4" fontId="31" fillId="0" borderId="0" xfId="0" applyNumberFormat="1" applyFont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165" fontId="34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 wrapText="1"/>
    </xf>
    <xf numFmtId="4" fontId="37" fillId="0" borderId="0" xfId="0" applyNumberFormat="1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164" fontId="42" fillId="0" borderId="0" xfId="0" applyNumberFormat="1" applyFont="1" applyAlignment="1">
      <alignment horizontal="center" vertical="center"/>
    </xf>
    <xf numFmtId="165" fontId="43" fillId="0" borderId="0" xfId="0" applyNumberFormat="1" applyFont="1" applyAlignment="1">
      <alignment horizontal="center" vertical="center"/>
    </xf>
    <xf numFmtId="164" fontId="44" fillId="0" borderId="0" xfId="0" applyNumberFormat="1" applyFont="1" applyAlignment="1">
      <alignment horizontal="center" vertical="center"/>
    </xf>
    <xf numFmtId="164" fontId="45" fillId="0" borderId="0" xfId="0" applyNumberFormat="1" applyFont="1" applyAlignment="1">
      <alignment horizontal="center" vertical="center" wrapText="1"/>
    </xf>
    <xf numFmtId="4" fontId="46" fillId="0" borderId="0" xfId="0" applyNumberFormat="1" applyFont="1" applyAlignment="1">
      <alignment horizontal="center" vertical="center"/>
    </xf>
    <xf numFmtId="164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4" fontId="49" fillId="0" borderId="0" xfId="0" applyNumberFormat="1" applyFont="1" applyAlignment="1">
      <alignment horizontal="center" vertical="center"/>
    </xf>
    <xf numFmtId="164" fontId="50" fillId="0" borderId="0" xfId="0" applyNumberFormat="1" applyFont="1" applyAlignment="1">
      <alignment horizontal="center" vertical="center"/>
    </xf>
    <xf numFmtId="164" fontId="51" fillId="0" borderId="0" xfId="0" applyNumberFormat="1" applyFont="1" applyAlignment="1">
      <alignment horizontal="center" vertical="center"/>
    </xf>
    <xf numFmtId="165" fontId="52" fillId="0" borderId="0" xfId="0" applyNumberFormat="1" applyFont="1" applyAlignment="1">
      <alignment horizontal="center" vertical="center"/>
    </xf>
    <xf numFmtId="164" fontId="53" fillId="0" borderId="0" xfId="0" applyNumberFormat="1" applyFont="1" applyAlignment="1">
      <alignment horizontal="center" vertical="center"/>
    </xf>
    <xf numFmtId="164" fontId="54" fillId="0" borderId="0" xfId="0" applyNumberFormat="1" applyFont="1" applyAlignment="1">
      <alignment horizontal="center" vertical="center" wrapText="1"/>
    </xf>
    <xf numFmtId="4" fontId="55" fillId="0" borderId="0" xfId="0" applyNumberFormat="1" applyFont="1" applyAlignment="1">
      <alignment horizontal="center" vertical="center"/>
    </xf>
    <xf numFmtId="164" fontId="56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4" fontId="58" fillId="0" borderId="0" xfId="0" applyNumberFormat="1" applyFont="1" applyAlignment="1">
      <alignment horizontal="center" vertical="center"/>
    </xf>
    <xf numFmtId="164" fontId="59" fillId="0" borderId="0" xfId="0" applyNumberFormat="1" applyFont="1" applyAlignment="1">
      <alignment horizontal="center" vertical="center"/>
    </xf>
    <xf numFmtId="164" fontId="60" fillId="0" borderId="0" xfId="0" applyNumberFormat="1" applyFont="1" applyAlignment="1">
      <alignment horizontal="center" vertical="center"/>
    </xf>
    <xf numFmtId="165" fontId="61" fillId="0" borderId="0" xfId="0" applyNumberFormat="1" applyFont="1" applyAlignment="1">
      <alignment horizontal="center" vertical="center"/>
    </xf>
    <xf numFmtId="164" fontId="62" fillId="0" borderId="0" xfId="0" applyNumberFormat="1" applyFont="1" applyAlignment="1">
      <alignment horizontal="center" vertical="center"/>
    </xf>
    <xf numFmtId="164" fontId="63" fillId="0" borderId="0" xfId="0" applyNumberFormat="1" applyFont="1" applyAlignment="1">
      <alignment horizontal="center" vertical="center" wrapText="1"/>
    </xf>
    <xf numFmtId="4" fontId="64" fillId="0" borderId="0" xfId="0" applyNumberFormat="1" applyFont="1" applyAlignment="1">
      <alignment horizontal="center" vertical="center"/>
    </xf>
    <xf numFmtId="164" fontId="65" fillId="0" borderId="0" xfId="0" applyNumberFormat="1" applyFont="1" applyAlignment="1">
      <alignment horizontal="center" vertical="center"/>
    </xf>
    <xf numFmtId="0" fontId="66" fillId="3" borderId="1" xfId="0" applyNumberFormat="1" applyFont="1" applyFill="1" applyBorder="1" applyAlignment="1">
      <alignment horizontal="center" vertical="center" wrapText="1"/>
    </xf>
    <xf numFmtId="164" fontId="66" fillId="3" borderId="1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4" fontId="68" fillId="0" borderId="0" xfId="0" applyNumberFormat="1" applyFont="1" applyAlignment="1">
      <alignment horizontal="center" vertical="center"/>
    </xf>
    <xf numFmtId="164" fontId="69" fillId="0" borderId="0" xfId="0" applyNumberFormat="1" applyFont="1" applyAlignment="1">
      <alignment horizontal="center" vertical="center"/>
    </xf>
    <xf numFmtId="164" fontId="70" fillId="0" borderId="0" xfId="0" applyNumberFormat="1" applyFont="1" applyAlignment="1">
      <alignment horizontal="center" vertical="center"/>
    </xf>
    <xf numFmtId="165" fontId="71" fillId="0" borderId="0" xfId="0" applyNumberFormat="1" applyFont="1" applyAlignment="1">
      <alignment horizontal="center" vertical="center"/>
    </xf>
    <xf numFmtId="164" fontId="72" fillId="0" borderId="0" xfId="0" applyNumberFormat="1" applyFont="1" applyAlignment="1">
      <alignment horizontal="center" vertical="center"/>
    </xf>
    <xf numFmtId="164" fontId="73" fillId="0" borderId="0" xfId="0" applyNumberFormat="1" applyFont="1" applyAlignment="1">
      <alignment horizontal="center" vertical="center" wrapText="1"/>
    </xf>
    <xf numFmtId="4" fontId="74" fillId="0" borderId="0" xfId="0" applyNumberFormat="1" applyFont="1" applyAlignment="1">
      <alignment horizontal="center" vertical="center"/>
    </xf>
    <xf numFmtId="164" fontId="75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4" fontId="77" fillId="0" borderId="0" xfId="0" applyNumberFormat="1" applyFont="1" applyAlignment="1">
      <alignment horizontal="center" vertical="center"/>
    </xf>
    <xf numFmtId="164" fontId="78" fillId="0" borderId="0" xfId="0" applyNumberFormat="1" applyFont="1" applyAlignment="1">
      <alignment horizontal="center" vertical="center"/>
    </xf>
    <xf numFmtId="164" fontId="79" fillId="0" borderId="0" xfId="0" applyNumberFormat="1" applyFont="1" applyAlignment="1">
      <alignment horizontal="center" vertical="center"/>
    </xf>
    <xf numFmtId="165" fontId="80" fillId="0" borderId="0" xfId="0" applyNumberFormat="1" applyFont="1" applyAlignment="1">
      <alignment horizontal="center" vertical="center"/>
    </xf>
    <xf numFmtId="164" fontId="81" fillId="0" borderId="0" xfId="0" applyNumberFormat="1" applyFont="1" applyAlignment="1">
      <alignment horizontal="center" vertical="center"/>
    </xf>
    <xf numFmtId="164" fontId="82" fillId="0" borderId="0" xfId="0" applyNumberFormat="1" applyFont="1" applyAlignment="1">
      <alignment horizontal="center" vertical="center" wrapText="1"/>
    </xf>
    <xf numFmtId="4" fontId="83" fillId="0" borderId="0" xfId="0" applyNumberFormat="1" applyFont="1" applyAlignment="1">
      <alignment horizontal="center" vertical="center"/>
    </xf>
    <xf numFmtId="164" fontId="84" fillId="0" borderId="0" xfId="0" applyNumberFormat="1" applyFont="1" applyAlignment="1">
      <alignment horizontal="center" vertical="center"/>
    </xf>
    <xf numFmtId="0" fontId="85" fillId="0" borderId="0" xfId="0" applyFont="1" applyAlignment="1">
      <alignment horizontal="center" vertical="center" wrapText="1"/>
    </xf>
    <xf numFmtId="4" fontId="86" fillId="0" borderId="0" xfId="0" applyNumberFormat="1" applyFont="1" applyAlignment="1">
      <alignment horizontal="center" vertical="center"/>
    </xf>
    <xf numFmtId="164" fontId="87" fillId="0" borderId="0" xfId="0" applyNumberFormat="1" applyFont="1" applyAlignment="1">
      <alignment horizontal="center" vertical="center"/>
    </xf>
    <xf numFmtId="164" fontId="88" fillId="0" borderId="0" xfId="0" applyNumberFormat="1" applyFont="1" applyAlignment="1">
      <alignment horizontal="center" vertical="center"/>
    </xf>
    <xf numFmtId="165" fontId="89" fillId="0" borderId="0" xfId="0" applyNumberFormat="1" applyFont="1" applyAlignment="1">
      <alignment horizontal="center" vertical="center"/>
    </xf>
    <xf numFmtId="164" fontId="90" fillId="0" borderId="0" xfId="0" applyNumberFormat="1" applyFont="1" applyAlignment="1">
      <alignment horizontal="center" vertical="center"/>
    </xf>
    <xf numFmtId="164" fontId="91" fillId="0" borderId="0" xfId="0" applyNumberFormat="1" applyFont="1" applyAlignment="1">
      <alignment horizontal="center" vertical="center" wrapText="1"/>
    </xf>
    <xf numFmtId="4" fontId="92" fillId="0" borderId="0" xfId="0" applyNumberFormat="1" applyFont="1" applyAlignment="1">
      <alignment horizontal="center" vertical="center"/>
    </xf>
    <xf numFmtId="164" fontId="93" fillId="0" borderId="0" xfId="0" applyNumberFormat="1" applyFont="1" applyAlignment="1">
      <alignment horizontal="center" vertical="center"/>
    </xf>
    <xf numFmtId="0" fontId="94" fillId="0" borderId="0" xfId="0" applyFont="1" applyAlignment="1">
      <alignment horizontal="center" vertical="center" wrapText="1"/>
    </xf>
    <xf numFmtId="4" fontId="95" fillId="0" borderId="0" xfId="0" applyNumberFormat="1" applyFont="1" applyAlignment="1">
      <alignment horizontal="center" vertical="center"/>
    </xf>
    <xf numFmtId="164" fontId="96" fillId="0" borderId="0" xfId="0" applyNumberFormat="1" applyFont="1" applyAlignment="1">
      <alignment horizontal="center" vertical="center"/>
    </xf>
    <xf numFmtId="164" fontId="97" fillId="0" borderId="0" xfId="0" applyNumberFormat="1" applyFont="1" applyAlignment="1">
      <alignment horizontal="center" vertical="center"/>
    </xf>
    <xf numFmtId="165" fontId="98" fillId="0" borderId="0" xfId="0" applyNumberFormat="1" applyFont="1" applyAlignment="1">
      <alignment horizontal="center" vertical="center"/>
    </xf>
    <xf numFmtId="164" fontId="99" fillId="0" borderId="0" xfId="0" applyNumberFormat="1" applyFont="1" applyAlignment="1">
      <alignment horizontal="center" vertical="center"/>
    </xf>
    <xf numFmtId="164" fontId="100" fillId="0" borderId="0" xfId="0" applyNumberFormat="1" applyFont="1" applyAlignment="1">
      <alignment horizontal="center" vertical="center" wrapText="1"/>
    </xf>
    <xf numFmtId="4" fontId="101" fillId="0" borderId="0" xfId="0" applyNumberFormat="1" applyFont="1" applyAlignment="1">
      <alignment horizontal="center" vertical="center"/>
    </xf>
    <xf numFmtId="164" fontId="102" fillId="0" borderId="0" xfId="0" applyNumberFormat="1" applyFont="1" applyAlignment="1">
      <alignment horizontal="center" vertical="center"/>
    </xf>
    <xf numFmtId="0" fontId="103" fillId="0" borderId="0" xfId="0" applyFont="1" applyAlignment="1">
      <alignment horizontal="center" vertical="center" wrapText="1"/>
    </xf>
    <xf numFmtId="4" fontId="104" fillId="0" borderId="0" xfId="0" applyNumberFormat="1" applyFont="1" applyAlignment="1">
      <alignment horizontal="center" vertical="center"/>
    </xf>
    <xf numFmtId="164" fontId="105" fillId="0" borderId="0" xfId="0" applyNumberFormat="1" applyFont="1" applyAlignment="1">
      <alignment horizontal="center" vertical="center"/>
    </xf>
    <xf numFmtId="164" fontId="106" fillId="0" borderId="0" xfId="0" applyNumberFormat="1" applyFont="1" applyAlignment="1">
      <alignment horizontal="center" vertical="center"/>
    </xf>
    <xf numFmtId="165" fontId="107" fillId="0" borderId="0" xfId="0" applyNumberFormat="1" applyFont="1" applyAlignment="1">
      <alignment horizontal="center" vertical="center"/>
    </xf>
    <xf numFmtId="164" fontId="108" fillId="0" borderId="0" xfId="0" applyNumberFormat="1" applyFont="1" applyAlignment="1">
      <alignment horizontal="center" vertical="center"/>
    </xf>
    <xf numFmtId="164" fontId="109" fillId="0" borderId="0" xfId="0" applyNumberFormat="1" applyFont="1" applyAlignment="1">
      <alignment horizontal="center" vertical="center" wrapText="1"/>
    </xf>
    <xf numFmtId="4" fontId="110" fillId="0" borderId="0" xfId="0" applyNumberFormat="1" applyFont="1" applyAlignment="1">
      <alignment horizontal="center" vertical="center"/>
    </xf>
    <xf numFmtId="164" fontId="111" fillId="0" borderId="0" xfId="0" applyNumberFormat="1" applyFont="1" applyAlignment="1">
      <alignment horizontal="center" vertical="center"/>
    </xf>
    <xf numFmtId="0" fontId="112" fillId="3" borderId="1" xfId="0" applyNumberFormat="1" applyFont="1" applyFill="1" applyBorder="1" applyAlignment="1">
      <alignment horizontal="center" vertical="center" wrapText="1"/>
    </xf>
    <xf numFmtId="164" fontId="112" fillId="3" borderId="1" xfId="0" applyNumberFormat="1" applyFont="1" applyFill="1" applyBorder="1" applyAlignment="1">
      <alignment horizontal="center" vertical="center" wrapText="1"/>
    </xf>
    <xf numFmtId="0" fontId="113" fillId="0" borderId="0" xfId="0" applyFont="1" applyAlignment="1">
      <alignment horizontal="center" vertical="center" wrapText="1"/>
    </xf>
    <xf numFmtId="4" fontId="114" fillId="0" borderId="0" xfId="0" applyNumberFormat="1" applyFont="1" applyAlignment="1">
      <alignment horizontal="center" vertical="center"/>
    </xf>
    <xf numFmtId="164" fontId="115" fillId="0" borderId="0" xfId="0" applyNumberFormat="1" applyFont="1" applyAlignment="1">
      <alignment horizontal="center" vertical="center"/>
    </xf>
    <xf numFmtId="164" fontId="116" fillId="0" borderId="0" xfId="0" applyNumberFormat="1" applyFont="1" applyAlignment="1">
      <alignment horizontal="center" vertical="center"/>
    </xf>
    <xf numFmtId="165" fontId="117" fillId="0" borderId="0" xfId="0" applyNumberFormat="1" applyFont="1" applyAlignment="1">
      <alignment horizontal="center" vertical="center"/>
    </xf>
    <xf numFmtId="164" fontId="118" fillId="0" borderId="0" xfId="0" applyNumberFormat="1" applyFont="1" applyAlignment="1">
      <alignment horizontal="center" vertical="center"/>
    </xf>
    <xf numFmtId="164" fontId="119" fillId="0" borderId="0" xfId="0" applyNumberFormat="1" applyFont="1" applyAlignment="1">
      <alignment horizontal="center" vertical="center" wrapText="1"/>
    </xf>
    <xf numFmtId="4" fontId="120" fillId="0" borderId="0" xfId="0" applyNumberFormat="1" applyFont="1" applyAlignment="1">
      <alignment horizontal="center" vertical="center"/>
    </xf>
    <xf numFmtId="164" fontId="121" fillId="0" borderId="0" xfId="0" applyNumberFormat="1" applyFont="1" applyAlignment="1">
      <alignment horizontal="center" vertical="center"/>
    </xf>
    <xf numFmtId="0" fontId="122" fillId="0" borderId="0" xfId="0" applyFont="1" applyAlignment="1">
      <alignment horizontal="center" vertical="center" wrapText="1"/>
    </xf>
    <xf numFmtId="4" fontId="123" fillId="0" borderId="0" xfId="0" applyNumberFormat="1" applyFont="1" applyAlignment="1">
      <alignment horizontal="center" vertical="center"/>
    </xf>
    <xf numFmtId="164" fontId="124" fillId="0" borderId="0" xfId="0" applyNumberFormat="1" applyFont="1" applyAlignment="1">
      <alignment horizontal="center" vertical="center"/>
    </xf>
    <xf numFmtId="164" fontId="125" fillId="0" borderId="0" xfId="0" applyNumberFormat="1" applyFont="1" applyAlignment="1">
      <alignment horizontal="center" vertical="center"/>
    </xf>
    <xf numFmtId="165" fontId="126" fillId="0" borderId="0" xfId="0" applyNumberFormat="1" applyFont="1" applyAlignment="1">
      <alignment horizontal="center" vertical="center"/>
    </xf>
    <xf numFmtId="164" fontId="127" fillId="0" borderId="0" xfId="0" applyNumberFormat="1" applyFont="1" applyAlignment="1">
      <alignment horizontal="center" vertical="center"/>
    </xf>
    <xf numFmtId="164" fontId="128" fillId="0" borderId="0" xfId="0" applyNumberFormat="1" applyFont="1" applyAlignment="1">
      <alignment horizontal="center" vertical="center" wrapText="1"/>
    </xf>
    <xf numFmtId="4" fontId="129" fillId="0" borderId="0" xfId="0" applyNumberFormat="1" applyFont="1" applyAlignment="1">
      <alignment horizontal="center" vertical="center"/>
    </xf>
    <xf numFmtId="164" fontId="130" fillId="0" borderId="0" xfId="0" applyNumberFormat="1" applyFont="1" applyAlignment="1">
      <alignment horizontal="center" vertical="center"/>
    </xf>
    <xf numFmtId="0" fontId="131" fillId="0" borderId="0" xfId="0" applyFont="1" applyAlignment="1">
      <alignment horizontal="center" vertical="center" wrapText="1"/>
    </xf>
    <xf numFmtId="4" fontId="132" fillId="0" borderId="0" xfId="0" applyNumberFormat="1" applyFont="1" applyAlignment="1">
      <alignment horizontal="center" vertical="center"/>
    </xf>
    <xf numFmtId="164" fontId="133" fillId="0" borderId="0" xfId="0" applyNumberFormat="1" applyFont="1" applyAlignment="1">
      <alignment horizontal="center" vertical="center"/>
    </xf>
    <xf numFmtId="164" fontId="134" fillId="0" borderId="0" xfId="0" applyNumberFormat="1" applyFont="1" applyAlignment="1">
      <alignment horizontal="center" vertical="center"/>
    </xf>
    <xf numFmtId="165" fontId="135" fillId="0" borderId="0" xfId="0" applyNumberFormat="1" applyFont="1" applyAlignment="1">
      <alignment horizontal="center" vertical="center"/>
    </xf>
    <xf numFmtId="164" fontId="136" fillId="0" borderId="0" xfId="0" applyNumberFormat="1" applyFont="1" applyAlignment="1">
      <alignment horizontal="center" vertical="center"/>
    </xf>
    <xf numFmtId="164" fontId="137" fillId="0" borderId="0" xfId="0" applyNumberFormat="1" applyFont="1" applyAlignment="1">
      <alignment horizontal="center" vertical="center" wrapText="1"/>
    </xf>
    <xf numFmtId="4" fontId="138" fillId="0" borderId="0" xfId="0" applyNumberFormat="1" applyFont="1" applyAlignment="1">
      <alignment horizontal="center" vertical="center"/>
    </xf>
    <xf numFmtId="164" fontId="139" fillId="0" borderId="0" xfId="0" applyNumberFormat="1" applyFont="1" applyAlignment="1">
      <alignment horizontal="center" vertical="center"/>
    </xf>
    <xf numFmtId="0" fontId="140" fillId="0" borderId="0" xfId="0" applyFont="1" applyAlignment="1">
      <alignment horizontal="center" vertical="center" wrapText="1"/>
    </xf>
    <xf numFmtId="4" fontId="141" fillId="0" borderId="0" xfId="0" applyNumberFormat="1" applyFont="1" applyAlignment="1">
      <alignment horizontal="center" vertical="center"/>
    </xf>
    <xf numFmtId="164" fontId="142" fillId="0" borderId="0" xfId="0" applyNumberFormat="1" applyFont="1" applyAlignment="1">
      <alignment horizontal="center" vertical="center"/>
    </xf>
    <xf numFmtId="164" fontId="143" fillId="0" borderId="0" xfId="0" applyNumberFormat="1" applyFont="1" applyAlignment="1">
      <alignment horizontal="center" vertical="center"/>
    </xf>
    <xf numFmtId="165" fontId="144" fillId="0" borderId="0" xfId="0" applyNumberFormat="1" applyFont="1" applyAlignment="1">
      <alignment horizontal="center" vertical="center"/>
    </xf>
    <xf numFmtId="164" fontId="145" fillId="0" borderId="0" xfId="0" applyNumberFormat="1" applyFont="1" applyAlignment="1">
      <alignment horizontal="center" vertical="center"/>
    </xf>
    <xf numFmtId="164" fontId="146" fillId="0" borderId="0" xfId="0" applyNumberFormat="1" applyFont="1" applyAlignment="1">
      <alignment horizontal="center" vertical="center" wrapText="1"/>
    </xf>
    <xf numFmtId="4" fontId="147" fillId="0" borderId="0" xfId="0" applyNumberFormat="1" applyFont="1" applyAlignment="1">
      <alignment horizontal="center" vertical="center"/>
    </xf>
    <xf numFmtId="164" fontId="148" fillId="0" borderId="0" xfId="0" applyNumberFormat="1" applyFont="1" applyAlignment="1">
      <alignment horizontal="center" vertical="center"/>
    </xf>
    <xf numFmtId="0" fontId="149" fillId="0" borderId="0" xfId="0" applyFont="1" applyAlignment="1">
      <alignment horizontal="center" vertical="center" wrapText="1"/>
    </xf>
    <xf numFmtId="4" fontId="150" fillId="0" borderId="0" xfId="0" applyNumberFormat="1" applyFont="1" applyAlignment="1">
      <alignment horizontal="center" vertical="center"/>
    </xf>
    <xf numFmtId="164" fontId="151" fillId="0" borderId="0" xfId="0" applyNumberFormat="1" applyFont="1" applyAlignment="1">
      <alignment horizontal="center" vertical="center"/>
    </xf>
    <xf numFmtId="164" fontId="152" fillId="0" borderId="0" xfId="0" applyNumberFormat="1" applyFont="1" applyAlignment="1">
      <alignment horizontal="center" vertical="center"/>
    </xf>
    <xf numFmtId="165" fontId="153" fillId="0" borderId="0" xfId="0" applyNumberFormat="1" applyFont="1" applyAlignment="1">
      <alignment horizontal="center" vertical="center"/>
    </xf>
    <xf numFmtId="164" fontId="154" fillId="0" borderId="0" xfId="0" applyNumberFormat="1" applyFont="1" applyAlignment="1">
      <alignment horizontal="center" vertical="center"/>
    </xf>
    <xf numFmtId="164" fontId="155" fillId="0" borderId="0" xfId="0" applyNumberFormat="1" applyFont="1" applyAlignment="1">
      <alignment horizontal="center" vertical="center" wrapText="1"/>
    </xf>
    <xf numFmtId="4" fontId="156" fillId="0" borderId="0" xfId="0" applyNumberFormat="1" applyFont="1" applyAlignment="1">
      <alignment horizontal="center" vertical="center"/>
    </xf>
    <xf numFmtId="164" fontId="157" fillId="0" borderId="0" xfId="0" applyNumberFormat="1" applyFont="1" applyAlignment="1">
      <alignment horizontal="center" vertical="center"/>
    </xf>
    <xf numFmtId="0" fontId="158" fillId="0" borderId="0" xfId="0" applyFont="1" applyAlignment="1">
      <alignment horizontal="center" vertical="center" wrapText="1"/>
    </xf>
    <xf numFmtId="4" fontId="159" fillId="0" borderId="0" xfId="0" applyNumberFormat="1" applyFont="1" applyAlignment="1">
      <alignment horizontal="center" vertical="center"/>
    </xf>
    <xf numFmtId="164" fontId="160" fillId="0" borderId="0" xfId="0" applyNumberFormat="1" applyFont="1" applyAlignment="1">
      <alignment horizontal="center" vertical="center"/>
    </xf>
    <xf numFmtId="164" fontId="161" fillId="0" borderId="0" xfId="0" applyNumberFormat="1" applyFont="1" applyAlignment="1">
      <alignment horizontal="center" vertical="center"/>
    </xf>
    <xf numFmtId="165" fontId="162" fillId="0" borderId="0" xfId="0" applyNumberFormat="1" applyFont="1" applyAlignment="1">
      <alignment horizontal="center" vertical="center"/>
    </xf>
    <xf numFmtId="164" fontId="163" fillId="0" borderId="0" xfId="0" applyNumberFormat="1" applyFont="1" applyAlignment="1">
      <alignment horizontal="center" vertical="center"/>
    </xf>
    <xf numFmtId="164" fontId="164" fillId="0" borderId="0" xfId="0" applyNumberFormat="1" applyFont="1" applyAlignment="1">
      <alignment horizontal="center" vertical="center" wrapText="1"/>
    </xf>
    <xf numFmtId="4" fontId="165" fillId="0" borderId="0" xfId="0" applyNumberFormat="1" applyFont="1" applyAlignment="1">
      <alignment horizontal="center" vertical="center"/>
    </xf>
    <xf numFmtId="164" fontId="166" fillId="0" borderId="0" xfId="0" applyNumberFormat="1" applyFont="1" applyAlignment="1">
      <alignment horizontal="center" vertical="center"/>
    </xf>
    <xf numFmtId="0" fontId="167" fillId="0" borderId="0" xfId="0" applyFont="1" applyAlignment="1">
      <alignment horizontal="center" vertical="center" wrapText="1"/>
    </xf>
    <xf numFmtId="4" fontId="168" fillId="0" borderId="0" xfId="0" applyNumberFormat="1" applyFont="1" applyAlignment="1">
      <alignment horizontal="center" vertical="center"/>
    </xf>
    <xf numFmtId="164" fontId="169" fillId="0" borderId="0" xfId="0" applyNumberFormat="1" applyFont="1" applyAlignment="1">
      <alignment horizontal="center" vertical="center"/>
    </xf>
    <xf numFmtId="164" fontId="170" fillId="0" borderId="0" xfId="0" applyNumberFormat="1" applyFont="1" applyAlignment="1">
      <alignment horizontal="center" vertical="center"/>
    </xf>
    <xf numFmtId="165" fontId="171" fillId="0" borderId="0" xfId="0" applyNumberFormat="1" applyFont="1" applyAlignment="1">
      <alignment horizontal="center" vertical="center"/>
    </xf>
    <xf numFmtId="164" fontId="172" fillId="0" borderId="0" xfId="0" applyNumberFormat="1" applyFont="1" applyAlignment="1">
      <alignment horizontal="center" vertical="center"/>
    </xf>
    <xf numFmtId="164" fontId="173" fillId="0" borderId="0" xfId="0" applyNumberFormat="1" applyFont="1" applyAlignment="1">
      <alignment horizontal="center" vertical="center" wrapText="1"/>
    </xf>
    <xf numFmtId="4" fontId="174" fillId="0" borderId="0" xfId="0" applyNumberFormat="1" applyFont="1" applyAlignment="1">
      <alignment horizontal="center" vertical="center"/>
    </xf>
    <xf numFmtId="164" fontId="175" fillId="0" borderId="0" xfId="0" applyNumberFormat="1" applyFont="1" applyAlignment="1">
      <alignment horizontal="center" vertical="center"/>
    </xf>
    <xf numFmtId="0" fontId="176" fillId="0" borderId="0" xfId="0" applyFont="1" applyAlignment="1">
      <alignment horizontal="center" vertical="center" wrapText="1"/>
    </xf>
    <xf numFmtId="4" fontId="177" fillId="0" borderId="0" xfId="0" applyNumberFormat="1" applyFont="1" applyAlignment="1">
      <alignment horizontal="center" vertical="center"/>
    </xf>
    <xf numFmtId="164" fontId="178" fillId="0" borderId="0" xfId="0" applyNumberFormat="1" applyFont="1" applyAlignment="1">
      <alignment horizontal="center" vertical="center"/>
    </xf>
    <xf numFmtId="164" fontId="179" fillId="0" borderId="0" xfId="0" applyNumberFormat="1" applyFont="1" applyAlignment="1">
      <alignment horizontal="center" vertical="center"/>
    </xf>
    <xf numFmtId="165" fontId="180" fillId="0" borderId="0" xfId="0" applyNumberFormat="1" applyFont="1" applyAlignment="1">
      <alignment horizontal="center" vertical="center"/>
    </xf>
    <xf numFmtId="164" fontId="181" fillId="0" borderId="0" xfId="0" applyNumberFormat="1" applyFont="1" applyAlignment="1">
      <alignment horizontal="center" vertical="center"/>
    </xf>
    <xf numFmtId="164" fontId="182" fillId="0" borderId="0" xfId="0" applyNumberFormat="1" applyFont="1" applyAlignment="1">
      <alignment horizontal="center" vertical="center" wrapText="1"/>
    </xf>
    <xf numFmtId="4" fontId="183" fillId="0" borderId="0" xfId="0" applyNumberFormat="1" applyFont="1" applyAlignment="1">
      <alignment horizontal="center" vertical="center"/>
    </xf>
    <xf numFmtId="164" fontId="184" fillId="0" borderId="0" xfId="0" applyNumberFormat="1" applyFont="1" applyAlignment="1">
      <alignment horizontal="center" vertical="center"/>
    </xf>
    <xf numFmtId="0" fontId="185" fillId="0" borderId="0" xfId="0" applyFont="1" applyAlignment="1">
      <alignment horizontal="center" vertical="center" wrapText="1"/>
    </xf>
    <xf numFmtId="4" fontId="186" fillId="0" borderId="0" xfId="0" applyNumberFormat="1" applyFont="1" applyAlignment="1">
      <alignment horizontal="center" vertical="center"/>
    </xf>
    <xf numFmtId="164" fontId="187" fillId="0" borderId="0" xfId="0" applyNumberFormat="1" applyFont="1" applyAlignment="1">
      <alignment horizontal="center" vertical="center"/>
    </xf>
    <xf numFmtId="164" fontId="188" fillId="0" borderId="0" xfId="0" applyNumberFormat="1" applyFont="1" applyAlignment="1">
      <alignment horizontal="center" vertical="center"/>
    </xf>
    <xf numFmtId="165" fontId="189" fillId="0" borderId="0" xfId="0" applyNumberFormat="1" applyFont="1" applyAlignment="1">
      <alignment horizontal="center" vertical="center"/>
    </xf>
    <xf numFmtId="164" fontId="190" fillId="0" borderId="0" xfId="0" applyNumberFormat="1" applyFont="1" applyAlignment="1">
      <alignment horizontal="center" vertical="center"/>
    </xf>
    <xf numFmtId="164" fontId="191" fillId="0" borderId="0" xfId="0" applyNumberFormat="1" applyFont="1" applyAlignment="1">
      <alignment horizontal="center" vertical="center" wrapText="1"/>
    </xf>
    <xf numFmtId="4" fontId="192" fillId="0" borderId="0" xfId="0" applyNumberFormat="1" applyFont="1" applyAlignment="1">
      <alignment horizontal="center" vertical="center"/>
    </xf>
    <xf numFmtId="164" fontId="193" fillId="0" borderId="0" xfId="0" applyNumberFormat="1" applyFont="1" applyAlignment="1">
      <alignment horizontal="center" vertical="center"/>
    </xf>
    <xf numFmtId="0" fontId="194" fillId="0" borderId="0" xfId="0" applyFont="1" applyAlignment="1">
      <alignment horizontal="center" vertical="center" wrapText="1"/>
    </xf>
    <xf numFmtId="4" fontId="195" fillId="0" borderId="0" xfId="0" applyNumberFormat="1" applyFont="1" applyAlignment="1">
      <alignment horizontal="center" vertical="center"/>
    </xf>
    <xf numFmtId="164" fontId="196" fillId="0" borderId="0" xfId="0" applyNumberFormat="1" applyFont="1" applyAlignment="1">
      <alignment horizontal="center" vertical="center"/>
    </xf>
    <xf numFmtId="164" fontId="197" fillId="0" borderId="0" xfId="0" applyNumberFormat="1" applyFont="1" applyAlignment="1">
      <alignment horizontal="center" vertical="center"/>
    </xf>
    <xf numFmtId="165" fontId="198" fillId="0" borderId="0" xfId="0" applyNumberFormat="1" applyFont="1" applyAlignment="1">
      <alignment horizontal="center" vertical="center"/>
    </xf>
    <xf numFmtId="164" fontId="199" fillId="0" borderId="0" xfId="0" applyNumberFormat="1" applyFont="1" applyAlignment="1">
      <alignment horizontal="center" vertical="center"/>
    </xf>
    <xf numFmtId="164" fontId="200" fillId="0" borderId="0" xfId="0" applyNumberFormat="1" applyFont="1" applyAlignment="1">
      <alignment horizontal="center" vertical="center" wrapText="1"/>
    </xf>
    <xf numFmtId="4" fontId="201" fillId="0" borderId="0" xfId="0" applyNumberFormat="1" applyFont="1" applyAlignment="1">
      <alignment horizontal="center" vertical="center"/>
    </xf>
    <xf numFmtId="164" fontId="202" fillId="0" borderId="0" xfId="0" applyNumberFormat="1" applyFont="1" applyAlignment="1">
      <alignment horizontal="center" vertical="center"/>
    </xf>
    <xf numFmtId="0" fontId="203" fillId="0" borderId="0" xfId="0" applyFont="1" applyAlignment="1">
      <alignment horizontal="center" vertical="center" wrapText="1"/>
    </xf>
    <xf numFmtId="4" fontId="204" fillId="0" borderId="0" xfId="0" applyNumberFormat="1" applyFont="1" applyAlignment="1">
      <alignment horizontal="center" vertical="center"/>
    </xf>
    <xf numFmtId="164" fontId="205" fillId="0" borderId="0" xfId="0" applyNumberFormat="1" applyFont="1" applyAlignment="1">
      <alignment horizontal="center" vertical="center"/>
    </xf>
    <xf numFmtId="164" fontId="206" fillId="0" borderId="0" xfId="0" applyNumberFormat="1" applyFont="1" applyAlignment="1">
      <alignment horizontal="center" vertical="center"/>
    </xf>
    <xf numFmtId="165" fontId="207" fillId="0" borderId="0" xfId="0" applyNumberFormat="1" applyFont="1" applyAlignment="1">
      <alignment horizontal="center" vertical="center"/>
    </xf>
    <xf numFmtId="164" fontId="208" fillId="0" borderId="0" xfId="0" applyNumberFormat="1" applyFont="1" applyAlignment="1">
      <alignment horizontal="center" vertical="center"/>
    </xf>
    <xf numFmtId="164" fontId="209" fillId="0" borderId="0" xfId="0" applyNumberFormat="1" applyFont="1" applyAlignment="1">
      <alignment horizontal="center" vertical="center" wrapText="1"/>
    </xf>
    <xf numFmtId="4" fontId="210" fillId="0" borderId="0" xfId="0" applyNumberFormat="1" applyFont="1" applyAlignment="1">
      <alignment horizontal="center" vertical="center"/>
    </xf>
    <xf numFmtId="164" fontId="211" fillId="0" borderId="0" xfId="0" applyNumberFormat="1" applyFont="1" applyAlignment="1">
      <alignment horizontal="center" vertical="center"/>
    </xf>
    <xf numFmtId="0" fontId="212" fillId="0" borderId="0" xfId="0" applyFont="1" applyAlignment="1">
      <alignment horizontal="center" vertical="center" wrapText="1"/>
    </xf>
    <xf numFmtId="4" fontId="213" fillId="0" borderId="0" xfId="0" applyNumberFormat="1" applyFont="1" applyAlignment="1">
      <alignment horizontal="center" vertical="center"/>
    </xf>
    <xf numFmtId="164" fontId="214" fillId="0" borderId="0" xfId="0" applyNumberFormat="1" applyFont="1" applyAlignment="1">
      <alignment horizontal="center" vertical="center"/>
    </xf>
    <xf numFmtId="164" fontId="215" fillId="0" borderId="0" xfId="0" applyNumberFormat="1" applyFont="1" applyAlignment="1">
      <alignment horizontal="center" vertical="center"/>
    </xf>
    <xf numFmtId="165" fontId="216" fillId="0" borderId="0" xfId="0" applyNumberFormat="1" applyFont="1" applyAlignment="1">
      <alignment horizontal="center" vertical="center"/>
    </xf>
    <xf numFmtId="164" fontId="217" fillId="0" borderId="0" xfId="0" applyNumberFormat="1" applyFont="1" applyAlignment="1">
      <alignment horizontal="center" vertical="center"/>
    </xf>
    <xf numFmtId="164" fontId="218" fillId="0" borderId="0" xfId="0" applyNumberFormat="1" applyFont="1" applyAlignment="1">
      <alignment horizontal="center" vertical="center" wrapText="1"/>
    </xf>
    <xf numFmtId="4" fontId="219" fillId="0" borderId="0" xfId="0" applyNumberFormat="1" applyFont="1" applyAlignment="1">
      <alignment horizontal="center" vertical="center"/>
    </xf>
    <xf numFmtId="164" fontId="220" fillId="0" borderId="0" xfId="0" applyNumberFormat="1" applyFont="1" applyAlignment="1">
      <alignment horizontal="center" vertical="center"/>
    </xf>
    <xf numFmtId="0" fontId="221" fillId="0" borderId="0" xfId="0" applyFont="1" applyAlignment="1">
      <alignment horizontal="center" vertical="center" wrapText="1"/>
    </xf>
    <xf numFmtId="4" fontId="222" fillId="0" borderId="0" xfId="0" applyNumberFormat="1" applyFont="1" applyAlignment="1">
      <alignment horizontal="center" vertical="center"/>
    </xf>
    <xf numFmtId="164" fontId="223" fillId="0" borderId="0" xfId="0" applyNumberFormat="1" applyFont="1" applyAlignment="1">
      <alignment horizontal="center" vertical="center"/>
    </xf>
    <xf numFmtId="164" fontId="224" fillId="0" borderId="0" xfId="0" applyNumberFormat="1" applyFont="1" applyAlignment="1">
      <alignment horizontal="center" vertical="center"/>
    </xf>
    <xf numFmtId="165" fontId="225" fillId="0" borderId="0" xfId="0" applyNumberFormat="1" applyFont="1" applyAlignment="1">
      <alignment horizontal="center" vertical="center"/>
    </xf>
    <xf numFmtId="164" fontId="226" fillId="0" borderId="0" xfId="0" applyNumberFormat="1" applyFont="1" applyAlignment="1">
      <alignment horizontal="center" vertical="center"/>
    </xf>
    <xf numFmtId="164" fontId="227" fillId="0" borderId="0" xfId="0" applyNumberFormat="1" applyFont="1" applyAlignment="1">
      <alignment horizontal="center" vertical="center" wrapText="1"/>
    </xf>
    <xf numFmtId="4" fontId="228" fillId="0" borderId="0" xfId="0" applyNumberFormat="1" applyFont="1" applyAlignment="1">
      <alignment horizontal="center" vertical="center"/>
    </xf>
    <xf numFmtId="164" fontId="229" fillId="0" borderId="0" xfId="0" applyNumberFormat="1" applyFont="1" applyAlignment="1">
      <alignment horizontal="center" vertical="center"/>
    </xf>
    <xf numFmtId="0" fontId="230" fillId="0" borderId="0" xfId="0" applyFont="1" applyAlignment="1">
      <alignment horizontal="center" vertical="center" wrapText="1"/>
    </xf>
    <xf numFmtId="4" fontId="231" fillId="0" borderId="0" xfId="0" applyNumberFormat="1" applyFont="1" applyAlignment="1">
      <alignment horizontal="center" vertical="center"/>
    </xf>
    <xf numFmtId="164" fontId="232" fillId="0" borderId="0" xfId="0" applyNumberFormat="1" applyFont="1" applyAlignment="1">
      <alignment horizontal="center" vertical="center"/>
    </xf>
    <xf numFmtId="164" fontId="233" fillId="0" borderId="0" xfId="0" applyNumberFormat="1" applyFont="1" applyAlignment="1">
      <alignment horizontal="center" vertical="center"/>
    </xf>
    <xf numFmtId="165" fontId="234" fillId="0" borderId="0" xfId="0" applyNumberFormat="1" applyFont="1" applyAlignment="1">
      <alignment horizontal="center" vertical="center"/>
    </xf>
    <xf numFmtId="164" fontId="235" fillId="0" borderId="0" xfId="0" applyNumberFormat="1" applyFont="1" applyAlignment="1">
      <alignment horizontal="center" vertical="center"/>
    </xf>
    <xf numFmtId="164" fontId="236" fillId="0" borderId="0" xfId="0" applyNumberFormat="1" applyFont="1" applyAlignment="1">
      <alignment horizontal="center" vertical="center" wrapText="1"/>
    </xf>
    <xf numFmtId="4" fontId="237" fillId="0" borderId="0" xfId="0" applyNumberFormat="1" applyFont="1" applyAlignment="1">
      <alignment horizontal="center" vertical="center"/>
    </xf>
    <xf numFmtId="164" fontId="238" fillId="0" borderId="0" xfId="0" applyNumberFormat="1" applyFont="1" applyAlignment="1">
      <alignment horizontal="center" vertical="center"/>
    </xf>
    <xf numFmtId="0" fontId="239" fillId="0" borderId="0" xfId="0" applyFont="1" applyAlignment="1">
      <alignment horizontal="center" vertical="center" wrapText="1"/>
    </xf>
    <xf numFmtId="4" fontId="240" fillId="0" borderId="0" xfId="0" applyNumberFormat="1" applyFont="1" applyAlignment="1">
      <alignment horizontal="center" vertical="center"/>
    </xf>
    <xf numFmtId="164" fontId="241" fillId="0" borderId="0" xfId="0" applyNumberFormat="1" applyFont="1" applyAlignment="1">
      <alignment horizontal="center" vertical="center"/>
    </xf>
    <xf numFmtId="164" fontId="242" fillId="0" borderId="0" xfId="0" applyNumberFormat="1" applyFont="1" applyAlignment="1">
      <alignment horizontal="center" vertical="center"/>
    </xf>
    <xf numFmtId="165" fontId="243" fillId="0" borderId="0" xfId="0" applyNumberFormat="1" applyFont="1" applyAlignment="1">
      <alignment horizontal="center" vertical="center"/>
    </xf>
    <xf numFmtId="164" fontId="244" fillId="0" borderId="0" xfId="0" applyNumberFormat="1" applyFont="1" applyAlignment="1">
      <alignment horizontal="center" vertical="center"/>
    </xf>
    <xf numFmtId="164" fontId="245" fillId="0" borderId="0" xfId="0" applyNumberFormat="1" applyFont="1" applyAlignment="1">
      <alignment horizontal="center" vertical="center" wrapText="1"/>
    </xf>
    <xf numFmtId="4" fontId="246" fillId="0" borderId="0" xfId="0" applyNumberFormat="1" applyFont="1" applyAlignment="1">
      <alignment horizontal="center" vertical="center"/>
    </xf>
    <xf numFmtId="164" fontId="247" fillId="0" borderId="0" xfId="0" applyNumberFormat="1" applyFont="1" applyAlignment="1">
      <alignment horizontal="center" vertical="center"/>
    </xf>
    <xf numFmtId="0" fontId="248" fillId="0" borderId="0" xfId="0" applyFont="1" applyAlignment="1">
      <alignment horizontal="center" vertical="center" wrapText="1"/>
    </xf>
    <xf numFmtId="4" fontId="249" fillId="0" borderId="0" xfId="0" applyNumberFormat="1" applyFont="1" applyAlignment="1">
      <alignment horizontal="center" vertical="center"/>
    </xf>
    <xf numFmtId="164" fontId="250" fillId="0" borderId="0" xfId="0" applyNumberFormat="1" applyFont="1" applyAlignment="1">
      <alignment horizontal="center" vertical="center"/>
    </xf>
    <xf numFmtId="164" fontId="251" fillId="0" borderId="0" xfId="0" applyNumberFormat="1" applyFont="1" applyAlignment="1">
      <alignment horizontal="center" vertical="center"/>
    </xf>
    <xf numFmtId="165" fontId="252" fillId="0" borderId="0" xfId="0" applyNumberFormat="1" applyFont="1" applyAlignment="1">
      <alignment horizontal="center" vertical="center"/>
    </xf>
    <xf numFmtId="164" fontId="253" fillId="0" borderId="0" xfId="0" applyNumberFormat="1" applyFont="1" applyAlignment="1">
      <alignment horizontal="center" vertical="center"/>
    </xf>
    <xf numFmtId="164" fontId="254" fillId="0" borderId="0" xfId="0" applyNumberFormat="1" applyFont="1" applyAlignment="1">
      <alignment horizontal="center" vertical="center" wrapText="1"/>
    </xf>
    <xf numFmtId="4" fontId="255" fillId="0" borderId="0" xfId="0" applyNumberFormat="1" applyFont="1" applyAlignment="1">
      <alignment horizontal="center" vertical="center"/>
    </xf>
    <xf numFmtId="164" fontId="256" fillId="0" borderId="0" xfId="0" applyNumberFormat="1" applyFont="1" applyAlignment="1">
      <alignment horizontal="center" vertical="center"/>
    </xf>
    <xf numFmtId="0" fontId="257" fillId="0" borderId="0" xfId="0" applyFont="1" applyAlignment="1">
      <alignment horizontal="center" vertical="center" wrapText="1"/>
    </xf>
    <xf numFmtId="4" fontId="258" fillId="0" borderId="0" xfId="0" applyNumberFormat="1" applyFont="1" applyAlignment="1">
      <alignment horizontal="center" vertical="center"/>
    </xf>
    <xf numFmtId="164" fontId="259" fillId="0" borderId="0" xfId="0" applyNumberFormat="1" applyFont="1" applyAlignment="1">
      <alignment horizontal="center" vertical="center"/>
    </xf>
    <xf numFmtId="164" fontId="260" fillId="0" borderId="0" xfId="0" applyNumberFormat="1" applyFont="1" applyAlignment="1">
      <alignment horizontal="center" vertical="center"/>
    </xf>
    <xf numFmtId="165" fontId="261" fillId="0" borderId="0" xfId="0" applyNumberFormat="1" applyFont="1" applyAlignment="1">
      <alignment horizontal="center" vertical="center"/>
    </xf>
    <xf numFmtId="164" fontId="262" fillId="0" borderId="0" xfId="0" applyNumberFormat="1" applyFont="1" applyAlignment="1">
      <alignment horizontal="center" vertical="center"/>
    </xf>
    <xf numFmtId="164" fontId="263" fillId="0" borderId="0" xfId="0" applyNumberFormat="1" applyFont="1" applyAlignment="1">
      <alignment horizontal="center" vertical="center" wrapText="1"/>
    </xf>
    <xf numFmtId="4" fontId="264" fillId="0" borderId="0" xfId="0" applyNumberFormat="1" applyFont="1" applyAlignment="1">
      <alignment horizontal="center" vertical="center"/>
    </xf>
    <xf numFmtId="164" fontId="265" fillId="0" borderId="0" xfId="0" applyNumberFormat="1" applyFont="1" applyAlignment="1">
      <alignment horizontal="center" vertical="center"/>
    </xf>
    <xf numFmtId="0" fontId="266" fillId="0" borderId="0" xfId="0" applyFont="1" applyAlignment="1">
      <alignment horizontal="center" vertical="center" wrapText="1"/>
    </xf>
    <xf numFmtId="4" fontId="267" fillId="0" borderId="0" xfId="0" applyNumberFormat="1" applyFont="1" applyAlignment="1">
      <alignment horizontal="center" vertical="center"/>
    </xf>
    <xf numFmtId="164" fontId="268" fillId="0" borderId="0" xfId="0" applyNumberFormat="1" applyFont="1" applyAlignment="1">
      <alignment horizontal="center" vertical="center"/>
    </xf>
    <xf numFmtId="164" fontId="269" fillId="0" borderId="0" xfId="0" applyNumberFormat="1" applyFont="1" applyAlignment="1">
      <alignment horizontal="center" vertical="center"/>
    </xf>
    <xf numFmtId="165" fontId="270" fillId="0" borderId="0" xfId="0" applyNumberFormat="1" applyFont="1" applyAlignment="1">
      <alignment horizontal="center" vertical="center"/>
    </xf>
    <xf numFmtId="164" fontId="271" fillId="0" borderId="0" xfId="0" applyNumberFormat="1" applyFont="1" applyAlignment="1">
      <alignment horizontal="center" vertical="center"/>
    </xf>
    <xf numFmtId="164" fontId="272" fillId="0" borderId="0" xfId="0" applyNumberFormat="1" applyFont="1" applyAlignment="1">
      <alignment horizontal="center" vertical="center" wrapText="1"/>
    </xf>
    <xf numFmtId="4" fontId="273" fillId="0" borderId="0" xfId="0" applyNumberFormat="1" applyFont="1" applyAlignment="1">
      <alignment horizontal="center" vertical="center"/>
    </xf>
    <xf numFmtId="164" fontId="274" fillId="0" borderId="0" xfId="0" applyNumberFormat="1" applyFont="1" applyAlignment="1">
      <alignment horizontal="center" vertical="center"/>
    </xf>
    <xf numFmtId="0" fontId="275" fillId="0" borderId="0" xfId="0" applyFont="1" applyAlignment="1">
      <alignment horizontal="center" vertical="center" wrapText="1"/>
    </xf>
    <xf numFmtId="4" fontId="276" fillId="0" borderId="0" xfId="0" applyNumberFormat="1" applyFont="1" applyAlignment="1">
      <alignment horizontal="center" vertical="center"/>
    </xf>
    <xf numFmtId="164" fontId="277" fillId="0" borderId="0" xfId="0" applyNumberFormat="1" applyFont="1" applyAlignment="1">
      <alignment horizontal="center" vertical="center"/>
    </xf>
    <xf numFmtId="164" fontId="278" fillId="0" borderId="0" xfId="0" applyNumberFormat="1" applyFont="1" applyAlignment="1">
      <alignment horizontal="center" vertical="center"/>
    </xf>
    <xf numFmtId="165" fontId="279" fillId="0" borderId="0" xfId="0" applyNumberFormat="1" applyFont="1" applyAlignment="1">
      <alignment horizontal="center" vertical="center"/>
    </xf>
    <xf numFmtId="164" fontId="280" fillId="0" borderId="0" xfId="0" applyNumberFormat="1" applyFont="1" applyAlignment="1">
      <alignment horizontal="center" vertical="center"/>
    </xf>
    <xf numFmtId="164" fontId="281" fillId="0" borderId="0" xfId="0" applyNumberFormat="1" applyFont="1" applyAlignment="1">
      <alignment horizontal="center" vertical="center" wrapText="1"/>
    </xf>
    <xf numFmtId="4" fontId="282" fillId="0" borderId="0" xfId="0" applyNumberFormat="1" applyFont="1" applyAlignment="1">
      <alignment horizontal="center" vertical="center"/>
    </xf>
    <xf numFmtId="164" fontId="283" fillId="0" borderId="0" xfId="0" applyNumberFormat="1" applyFont="1" applyAlignment="1">
      <alignment horizontal="center" vertical="center"/>
    </xf>
    <xf numFmtId="0" fontId="284" fillId="0" borderId="0" xfId="0" applyFont="1" applyAlignment="1">
      <alignment horizontal="center" vertical="center" wrapText="1"/>
    </xf>
    <xf numFmtId="4" fontId="285" fillId="0" borderId="0" xfId="0" applyNumberFormat="1" applyFont="1" applyAlignment="1">
      <alignment horizontal="center" vertical="center"/>
    </xf>
    <xf numFmtId="164" fontId="286" fillId="0" borderId="0" xfId="0" applyNumberFormat="1" applyFont="1" applyAlignment="1">
      <alignment horizontal="center" vertical="center"/>
    </xf>
    <xf numFmtId="164" fontId="287" fillId="0" borderId="0" xfId="0" applyNumberFormat="1" applyFont="1" applyAlignment="1">
      <alignment horizontal="center" vertical="center"/>
    </xf>
    <xf numFmtId="165" fontId="288" fillId="0" borderId="0" xfId="0" applyNumberFormat="1" applyFont="1" applyAlignment="1">
      <alignment horizontal="center" vertical="center"/>
    </xf>
    <xf numFmtId="164" fontId="289" fillId="0" borderId="0" xfId="0" applyNumberFormat="1" applyFont="1" applyAlignment="1">
      <alignment horizontal="center" vertical="center"/>
    </xf>
    <xf numFmtId="164" fontId="290" fillId="0" borderId="0" xfId="0" applyNumberFormat="1" applyFont="1" applyAlignment="1">
      <alignment horizontal="center" vertical="center" wrapText="1"/>
    </xf>
    <xf numFmtId="4" fontId="291" fillId="0" borderId="0" xfId="0" applyNumberFormat="1" applyFont="1" applyAlignment="1">
      <alignment horizontal="center" vertical="center"/>
    </xf>
    <xf numFmtId="164" fontId="292" fillId="0" borderId="0" xfId="0" applyNumberFormat="1" applyFont="1" applyAlignment="1">
      <alignment horizontal="center" vertical="center"/>
    </xf>
    <xf numFmtId="0" fontId="293" fillId="0" borderId="0" xfId="0" applyFont="1" applyAlignment="1">
      <alignment horizontal="center" vertical="center" wrapText="1"/>
    </xf>
    <xf numFmtId="4" fontId="294" fillId="0" borderId="0" xfId="0" applyNumberFormat="1" applyFont="1" applyAlignment="1">
      <alignment horizontal="center" vertical="center"/>
    </xf>
    <xf numFmtId="164" fontId="295" fillId="0" borderId="0" xfId="0" applyNumberFormat="1" applyFont="1" applyAlignment="1">
      <alignment horizontal="center" vertical="center"/>
    </xf>
    <xf numFmtId="164" fontId="296" fillId="0" borderId="0" xfId="0" applyNumberFormat="1" applyFont="1" applyAlignment="1">
      <alignment horizontal="center" vertical="center"/>
    </xf>
    <xf numFmtId="165" fontId="297" fillId="0" borderId="0" xfId="0" applyNumberFormat="1" applyFont="1" applyAlignment="1">
      <alignment horizontal="center" vertical="center"/>
    </xf>
    <xf numFmtId="164" fontId="298" fillId="0" borderId="0" xfId="0" applyNumberFormat="1" applyFont="1" applyAlignment="1">
      <alignment horizontal="center" vertical="center"/>
    </xf>
    <xf numFmtId="164" fontId="299" fillId="0" borderId="0" xfId="0" applyNumberFormat="1" applyFont="1" applyAlignment="1">
      <alignment horizontal="center" vertical="center" wrapText="1"/>
    </xf>
    <xf numFmtId="4" fontId="300" fillId="0" borderId="0" xfId="0" applyNumberFormat="1" applyFont="1" applyAlignment="1">
      <alignment horizontal="center" vertical="center"/>
    </xf>
    <xf numFmtId="164" fontId="301" fillId="0" borderId="0" xfId="0" applyNumberFormat="1" applyFont="1" applyAlignment="1">
      <alignment horizontal="center" vertical="center"/>
    </xf>
    <xf numFmtId="0" fontId="302" fillId="0" borderId="0" xfId="0" applyFont="1" applyAlignment="1">
      <alignment horizontal="center" vertical="center" wrapText="1"/>
    </xf>
    <xf numFmtId="4" fontId="303" fillId="0" borderId="0" xfId="0" applyNumberFormat="1" applyFont="1" applyAlignment="1">
      <alignment horizontal="center" vertical="center"/>
    </xf>
    <xf numFmtId="164" fontId="304" fillId="0" borderId="0" xfId="0" applyNumberFormat="1" applyFont="1" applyAlignment="1">
      <alignment horizontal="center" vertical="center"/>
    </xf>
    <xf numFmtId="164" fontId="305" fillId="0" borderId="0" xfId="0" applyNumberFormat="1" applyFont="1" applyAlignment="1">
      <alignment horizontal="center" vertical="center"/>
    </xf>
    <xf numFmtId="165" fontId="306" fillId="0" borderId="0" xfId="0" applyNumberFormat="1" applyFont="1" applyAlignment="1">
      <alignment horizontal="center" vertical="center"/>
    </xf>
    <xf numFmtId="164" fontId="307" fillId="0" borderId="0" xfId="0" applyNumberFormat="1" applyFont="1" applyAlignment="1">
      <alignment horizontal="center" vertical="center"/>
    </xf>
    <xf numFmtId="164" fontId="308" fillId="0" borderId="0" xfId="0" applyNumberFormat="1" applyFont="1" applyAlignment="1">
      <alignment horizontal="center" vertical="center" wrapText="1"/>
    </xf>
    <xf numFmtId="4" fontId="309" fillId="0" borderId="0" xfId="0" applyNumberFormat="1" applyFont="1" applyAlignment="1">
      <alignment horizontal="center" vertical="center"/>
    </xf>
    <xf numFmtId="164" fontId="310" fillId="0" borderId="0" xfId="0" applyNumberFormat="1" applyFont="1" applyAlignment="1">
      <alignment horizontal="center" vertical="center"/>
    </xf>
    <xf numFmtId="0" fontId="311" fillId="3" borderId="1" xfId="0" applyNumberFormat="1" applyFont="1" applyFill="1" applyBorder="1" applyAlignment="1">
      <alignment horizontal="center" vertical="center" wrapText="1"/>
    </xf>
    <xf numFmtId="164" fontId="311" fillId="3" borderId="1" xfId="0" applyNumberFormat="1" applyFont="1" applyFill="1" applyBorder="1" applyAlignment="1">
      <alignment horizontal="center" vertical="center" wrapText="1"/>
    </xf>
    <xf numFmtId="0" fontId="312" fillId="0" borderId="0" xfId="0" applyFont="1" applyAlignment="1">
      <alignment horizontal="center" vertical="center" wrapText="1"/>
    </xf>
    <xf numFmtId="4" fontId="313" fillId="0" borderId="0" xfId="0" applyNumberFormat="1" applyFont="1" applyAlignment="1">
      <alignment horizontal="center" vertical="center"/>
    </xf>
    <xf numFmtId="164" fontId="314" fillId="0" borderId="0" xfId="0" applyNumberFormat="1" applyFont="1" applyAlignment="1">
      <alignment horizontal="center" vertical="center"/>
    </xf>
    <xf numFmtId="164" fontId="315" fillId="0" borderId="0" xfId="0" applyNumberFormat="1" applyFont="1" applyAlignment="1">
      <alignment horizontal="center" vertical="center"/>
    </xf>
    <xf numFmtId="165" fontId="316" fillId="0" borderId="0" xfId="0" applyNumberFormat="1" applyFont="1" applyAlignment="1">
      <alignment horizontal="center" vertical="center"/>
    </xf>
    <xf numFmtId="164" fontId="317" fillId="0" borderId="0" xfId="0" applyNumberFormat="1" applyFont="1" applyAlignment="1">
      <alignment horizontal="center" vertical="center"/>
    </xf>
    <xf numFmtId="164" fontId="318" fillId="0" borderId="0" xfId="0" applyNumberFormat="1" applyFont="1" applyAlignment="1">
      <alignment horizontal="center" vertical="center" wrapText="1"/>
    </xf>
    <xf numFmtId="4" fontId="319" fillId="0" borderId="0" xfId="0" applyNumberFormat="1" applyFont="1" applyAlignment="1">
      <alignment horizontal="center" vertical="center"/>
    </xf>
    <xf numFmtId="164" fontId="320" fillId="0" borderId="0" xfId="0" applyNumberFormat="1" applyFont="1" applyAlignment="1">
      <alignment horizontal="center" vertical="center"/>
    </xf>
    <xf numFmtId="0" fontId="321" fillId="0" borderId="0" xfId="0" applyFont="1" applyAlignment="1">
      <alignment horizontal="center" vertical="center" wrapText="1"/>
    </xf>
    <xf numFmtId="4" fontId="322" fillId="0" borderId="0" xfId="0" applyNumberFormat="1" applyFont="1" applyAlignment="1">
      <alignment horizontal="center" vertical="center"/>
    </xf>
    <xf numFmtId="164" fontId="323" fillId="0" borderId="0" xfId="0" applyNumberFormat="1" applyFont="1" applyAlignment="1">
      <alignment horizontal="center" vertical="center"/>
    </xf>
    <xf numFmtId="164" fontId="324" fillId="0" borderId="0" xfId="0" applyNumberFormat="1" applyFont="1" applyAlignment="1">
      <alignment horizontal="center" vertical="center"/>
    </xf>
    <xf numFmtId="165" fontId="325" fillId="0" borderId="0" xfId="0" applyNumberFormat="1" applyFont="1" applyAlignment="1">
      <alignment horizontal="center" vertical="center"/>
    </xf>
    <xf numFmtId="164" fontId="326" fillId="0" borderId="0" xfId="0" applyNumberFormat="1" applyFont="1" applyAlignment="1">
      <alignment horizontal="center" vertical="center"/>
    </xf>
    <xf numFmtId="164" fontId="327" fillId="0" borderId="0" xfId="0" applyNumberFormat="1" applyFont="1" applyAlignment="1">
      <alignment horizontal="center" vertical="center" wrapText="1"/>
    </xf>
    <xf numFmtId="4" fontId="328" fillId="0" borderId="0" xfId="0" applyNumberFormat="1" applyFont="1" applyAlignment="1">
      <alignment horizontal="center" vertical="center"/>
    </xf>
    <xf numFmtId="164" fontId="329" fillId="0" borderId="0" xfId="0" applyNumberFormat="1" applyFont="1" applyAlignment="1">
      <alignment horizontal="center" vertical="center"/>
    </xf>
    <xf numFmtId="0" fontId="330" fillId="0" borderId="0" xfId="0" applyFont="1" applyAlignment="1">
      <alignment horizontal="center" vertical="center" wrapText="1"/>
    </xf>
    <xf numFmtId="4" fontId="331" fillId="0" borderId="0" xfId="0" applyNumberFormat="1" applyFont="1" applyAlignment="1">
      <alignment horizontal="center" vertical="center"/>
    </xf>
    <xf numFmtId="164" fontId="332" fillId="0" borderId="0" xfId="0" applyNumberFormat="1" applyFont="1" applyAlignment="1">
      <alignment horizontal="center" vertical="center"/>
    </xf>
    <xf numFmtId="164" fontId="333" fillId="0" borderId="0" xfId="0" applyNumberFormat="1" applyFont="1" applyAlignment="1">
      <alignment horizontal="center" vertical="center"/>
    </xf>
    <xf numFmtId="165" fontId="334" fillId="0" borderId="0" xfId="0" applyNumberFormat="1" applyFont="1" applyAlignment="1">
      <alignment horizontal="center" vertical="center"/>
    </xf>
    <xf numFmtId="164" fontId="335" fillId="0" borderId="0" xfId="0" applyNumberFormat="1" applyFont="1" applyAlignment="1">
      <alignment horizontal="center" vertical="center"/>
    </xf>
    <xf numFmtId="164" fontId="336" fillId="0" borderId="0" xfId="0" applyNumberFormat="1" applyFont="1" applyAlignment="1">
      <alignment horizontal="center" vertical="center" wrapText="1"/>
    </xf>
    <xf numFmtId="4" fontId="337" fillId="0" borderId="0" xfId="0" applyNumberFormat="1" applyFont="1" applyAlignment="1">
      <alignment horizontal="center" vertical="center"/>
    </xf>
    <xf numFmtId="164" fontId="338" fillId="0" borderId="0" xfId="0" applyNumberFormat="1" applyFont="1" applyAlignment="1">
      <alignment horizontal="center" vertical="center"/>
    </xf>
    <xf numFmtId="0" fontId="339" fillId="0" borderId="0" xfId="0" applyFont="1" applyAlignment="1">
      <alignment horizontal="center" vertical="center" wrapText="1"/>
    </xf>
    <xf numFmtId="4" fontId="340" fillId="0" borderId="0" xfId="0" applyNumberFormat="1" applyFont="1" applyAlignment="1">
      <alignment horizontal="center" vertical="center"/>
    </xf>
    <xf numFmtId="164" fontId="341" fillId="0" borderId="0" xfId="0" applyNumberFormat="1" applyFont="1" applyAlignment="1">
      <alignment horizontal="center" vertical="center"/>
    </xf>
    <xf numFmtId="164" fontId="342" fillId="0" borderId="0" xfId="0" applyNumberFormat="1" applyFont="1" applyAlignment="1">
      <alignment horizontal="center" vertical="center"/>
    </xf>
    <xf numFmtId="165" fontId="343" fillId="0" borderId="0" xfId="0" applyNumberFormat="1" applyFont="1" applyAlignment="1">
      <alignment horizontal="center" vertical="center"/>
    </xf>
    <xf numFmtId="164" fontId="344" fillId="0" borderId="0" xfId="0" applyNumberFormat="1" applyFont="1" applyAlignment="1">
      <alignment horizontal="center" vertical="center"/>
    </xf>
    <xf numFmtId="164" fontId="345" fillId="0" borderId="0" xfId="0" applyNumberFormat="1" applyFont="1" applyAlignment="1">
      <alignment horizontal="center" vertical="center" wrapText="1"/>
    </xf>
    <xf numFmtId="4" fontId="346" fillId="0" borderId="0" xfId="0" applyNumberFormat="1" applyFont="1" applyAlignment="1">
      <alignment horizontal="center" vertical="center"/>
    </xf>
    <xf numFmtId="164" fontId="347" fillId="0" borderId="0" xfId="0" applyNumberFormat="1" applyFont="1" applyAlignment="1">
      <alignment horizontal="center" vertical="center"/>
    </xf>
    <xf numFmtId="0" fontId="348" fillId="0" borderId="0" xfId="0" applyFont="1" applyAlignment="1">
      <alignment horizontal="center" vertical="center" wrapText="1"/>
    </xf>
    <xf numFmtId="4" fontId="349" fillId="0" borderId="0" xfId="0" applyNumberFormat="1" applyFont="1" applyAlignment="1">
      <alignment horizontal="center" vertical="center"/>
    </xf>
    <xf numFmtId="164" fontId="350" fillId="0" borderId="0" xfId="0" applyNumberFormat="1" applyFont="1" applyAlignment="1">
      <alignment horizontal="center" vertical="center"/>
    </xf>
    <xf numFmtId="164" fontId="351" fillId="0" borderId="0" xfId="0" applyNumberFormat="1" applyFont="1" applyAlignment="1">
      <alignment horizontal="center" vertical="center"/>
    </xf>
    <xf numFmtId="165" fontId="352" fillId="0" borderId="0" xfId="0" applyNumberFormat="1" applyFont="1" applyAlignment="1">
      <alignment horizontal="center" vertical="center"/>
    </xf>
    <xf numFmtId="164" fontId="353" fillId="0" borderId="0" xfId="0" applyNumberFormat="1" applyFont="1" applyAlignment="1">
      <alignment horizontal="center" vertical="center"/>
    </xf>
    <xf numFmtId="164" fontId="354" fillId="0" borderId="0" xfId="0" applyNumberFormat="1" applyFont="1" applyAlignment="1">
      <alignment horizontal="center" vertical="center" wrapText="1"/>
    </xf>
    <xf numFmtId="4" fontId="355" fillId="0" borderId="0" xfId="0" applyNumberFormat="1" applyFont="1" applyAlignment="1">
      <alignment horizontal="center" vertical="center"/>
    </xf>
    <xf numFmtId="164" fontId="356" fillId="0" borderId="0" xfId="0" applyNumberFormat="1" applyFont="1" applyAlignment="1">
      <alignment horizontal="center" vertical="center"/>
    </xf>
    <xf numFmtId="0" fontId="357" fillId="0" borderId="0" xfId="0" applyFont="1" applyAlignment="1">
      <alignment horizontal="center" vertical="center" wrapText="1"/>
    </xf>
    <xf numFmtId="4" fontId="358" fillId="0" borderId="0" xfId="0" applyNumberFormat="1" applyFont="1" applyAlignment="1">
      <alignment horizontal="center" vertical="center"/>
    </xf>
    <xf numFmtId="164" fontId="359" fillId="0" borderId="0" xfId="0" applyNumberFormat="1" applyFont="1" applyAlignment="1">
      <alignment horizontal="center" vertical="center"/>
    </xf>
    <xf numFmtId="164" fontId="360" fillId="0" borderId="0" xfId="0" applyNumberFormat="1" applyFont="1" applyAlignment="1">
      <alignment horizontal="center" vertical="center"/>
    </xf>
    <xf numFmtId="165" fontId="361" fillId="0" borderId="0" xfId="0" applyNumberFormat="1" applyFont="1" applyAlignment="1">
      <alignment horizontal="center" vertical="center"/>
    </xf>
    <xf numFmtId="164" fontId="362" fillId="0" borderId="0" xfId="0" applyNumberFormat="1" applyFont="1" applyAlignment="1">
      <alignment horizontal="center" vertical="center"/>
    </xf>
    <xf numFmtId="164" fontId="363" fillId="0" borderId="0" xfId="0" applyNumberFormat="1" applyFont="1" applyAlignment="1">
      <alignment horizontal="center" vertical="center" wrapText="1"/>
    </xf>
    <xf numFmtId="4" fontId="364" fillId="0" borderId="0" xfId="0" applyNumberFormat="1" applyFont="1" applyAlignment="1">
      <alignment horizontal="center" vertical="center"/>
    </xf>
    <xf numFmtId="164" fontId="365" fillId="0" borderId="0" xfId="0" applyNumberFormat="1" applyFont="1" applyAlignment="1">
      <alignment horizontal="center" vertical="center"/>
    </xf>
    <xf numFmtId="0" fontId="366" fillId="0" borderId="0" xfId="0" applyFont="1" applyAlignment="1">
      <alignment horizontal="center" vertical="center" wrapText="1"/>
    </xf>
    <xf numFmtId="4" fontId="367" fillId="0" borderId="0" xfId="0" applyNumberFormat="1" applyFont="1" applyAlignment="1">
      <alignment horizontal="center" vertical="center"/>
    </xf>
    <xf numFmtId="164" fontId="368" fillId="0" borderId="0" xfId="0" applyNumberFormat="1" applyFont="1" applyAlignment="1">
      <alignment horizontal="center" vertical="center"/>
    </xf>
    <xf numFmtId="164" fontId="369" fillId="0" borderId="0" xfId="0" applyNumberFormat="1" applyFont="1" applyAlignment="1">
      <alignment horizontal="center" vertical="center"/>
    </xf>
    <xf numFmtId="165" fontId="370" fillId="0" borderId="0" xfId="0" applyNumberFormat="1" applyFont="1" applyAlignment="1">
      <alignment horizontal="center" vertical="center"/>
    </xf>
    <xf numFmtId="164" fontId="371" fillId="0" borderId="0" xfId="0" applyNumberFormat="1" applyFont="1" applyAlignment="1">
      <alignment horizontal="center" vertical="center"/>
    </xf>
    <xf numFmtId="164" fontId="372" fillId="0" borderId="0" xfId="0" applyNumberFormat="1" applyFont="1" applyAlignment="1">
      <alignment horizontal="center" vertical="center" wrapText="1"/>
    </xf>
    <xf numFmtId="4" fontId="373" fillId="0" borderId="0" xfId="0" applyNumberFormat="1" applyFont="1" applyAlignment="1">
      <alignment horizontal="center" vertical="center"/>
    </xf>
    <xf numFmtId="164" fontId="374" fillId="0" borderId="0" xfId="0" applyNumberFormat="1" applyFont="1" applyAlignment="1">
      <alignment horizontal="center" vertical="center"/>
    </xf>
    <xf numFmtId="0" fontId="375" fillId="0" borderId="0" xfId="0" applyFont="1" applyAlignment="1">
      <alignment horizontal="center" vertical="center" wrapText="1"/>
    </xf>
    <xf numFmtId="4" fontId="376" fillId="0" borderId="0" xfId="0" applyNumberFormat="1" applyFont="1" applyAlignment="1">
      <alignment horizontal="center" vertical="center"/>
    </xf>
    <xf numFmtId="164" fontId="377" fillId="0" borderId="0" xfId="0" applyNumberFormat="1" applyFont="1" applyAlignment="1">
      <alignment horizontal="center" vertical="center"/>
    </xf>
    <xf numFmtId="164" fontId="378" fillId="0" borderId="0" xfId="0" applyNumberFormat="1" applyFont="1" applyAlignment="1">
      <alignment horizontal="center" vertical="center"/>
    </xf>
    <xf numFmtId="165" fontId="379" fillId="0" borderId="0" xfId="0" applyNumberFormat="1" applyFont="1" applyAlignment="1">
      <alignment horizontal="center" vertical="center"/>
    </xf>
    <xf numFmtId="164" fontId="380" fillId="0" borderId="0" xfId="0" applyNumberFormat="1" applyFont="1" applyAlignment="1">
      <alignment horizontal="center" vertical="center"/>
    </xf>
    <xf numFmtId="164" fontId="381" fillId="0" borderId="0" xfId="0" applyNumberFormat="1" applyFont="1" applyAlignment="1">
      <alignment horizontal="center" vertical="center" wrapText="1"/>
    </xf>
    <xf numFmtId="4" fontId="382" fillId="0" borderId="0" xfId="0" applyNumberFormat="1" applyFont="1" applyAlignment="1">
      <alignment horizontal="center" vertical="center"/>
    </xf>
    <xf numFmtId="164" fontId="383" fillId="0" borderId="0" xfId="0" applyNumberFormat="1" applyFont="1" applyAlignment="1">
      <alignment horizontal="center" vertical="center"/>
    </xf>
    <xf numFmtId="0" fontId="384" fillId="0" borderId="0" xfId="0" applyFont="1" applyAlignment="1">
      <alignment horizontal="center" vertical="center" wrapText="1"/>
    </xf>
    <xf numFmtId="4" fontId="385" fillId="0" borderId="0" xfId="0" applyNumberFormat="1" applyFont="1" applyAlignment="1">
      <alignment horizontal="center" vertical="center"/>
    </xf>
    <xf numFmtId="164" fontId="386" fillId="0" borderId="0" xfId="0" applyNumberFormat="1" applyFont="1" applyAlignment="1">
      <alignment horizontal="center" vertical="center"/>
    </xf>
    <xf numFmtId="164" fontId="387" fillId="0" borderId="0" xfId="0" applyNumberFormat="1" applyFont="1" applyAlignment="1">
      <alignment horizontal="center" vertical="center"/>
    </xf>
    <xf numFmtId="165" fontId="388" fillId="0" borderId="0" xfId="0" applyNumberFormat="1" applyFont="1" applyAlignment="1">
      <alignment horizontal="center" vertical="center"/>
    </xf>
    <xf numFmtId="164" fontId="389" fillId="0" borderId="0" xfId="0" applyNumberFormat="1" applyFont="1" applyAlignment="1">
      <alignment horizontal="center" vertical="center"/>
    </xf>
    <xf numFmtId="164" fontId="390" fillId="0" borderId="0" xfId="0" applyNumberFormat="1" applyFont="1" applyAlignment="1">
      <alignment horizontal="center" vertical="center" wrapText="1"/>
    </xf>
    <xf numFmtId="4" fontId="391" fillId="0" borderId="0" xfId="0" applyNumberFormat="1" applyFont="1" applyAlignment="1">
      <alignment horizontal="center" vertical="center"/>
    </xf>
    <xf numFmtId="164" fontId="392" fillId="0" borderId="0" xfId="0" applyNumberFormat="1" applyFont="1" applyAlignment="1">
      <alignment horizontal="center" vertical="center"/>
    </xf>
    <xf numFmtId="0" fontId="393" fillId="0" borderId="0" xfId="0" applyFont="1" applyAlignment="1">
      <alignment horizontal="center" vertical="center" wrapText="1"/>
    </xf>
    <xf numFmtId="4" fontId="394" fillId="0" borderId="0" xfId="0" applyNumberFormat="1" applyFont="1" applyAlignment="1">
      <alignment horizontal="center" vertical="center"/>
    </xf>
    <xf numFmtId="164" fontId="395" fillId="0" borderId="0" xfId="0" applyNumberFormat="1" applyFont="1" applyAlignment="1">
      <alignment horizontal="center" vertical="center"/>
    </xf>
    <xf numFmtId="164" fontId="396" fillId="0" borderId="0" xfId="0" applyNumberFormat="1" applyFont="1" applyAlignment="1">
      <alignment horizontal="center" vertical="center"/>
    </xf>
    <xf numFmtId="165" fontId="397" fillId="0" borderId="0" xfId="0" applyNumberFormat="1" applyFont="1" applyAlignment="1">
      <alignment horizontal="center" vertical="center"/>
    </xf>
    <xf numFmtId="164" fontId="398" fillId="0" borderId="0" xfId="0" applyNumberFormat="1" applyFont="1" applyAlignment="1">
      <alignment horizontal="center" vertical="center"/>
    </xf>
    <xf numFmtId="164" fontId="399" fillId="0" borderId="0" xfId="0" applyNumberFormat="1" applyFont="1" applyAlignment="1">
      <alignment horizontal="center" vertical="center" wrapText="1"/>
    </xf>
    <xf numFmtId="4" fontId="400" fillId="0" borderId="0" xfId="0" applyNumberFormat="1" applyFont="1" applyAlignment="1">
      <alignment horizontal="center" vertical="center"/>
    </xf>
    <xf numFmtId="164" fontId="401" fillId="0" borderId="0" xfId="0" applyNumberFormat="1" applyFont="1" applyAlignment="1">
      <alignment horizontal="center" vertical="center"/>
    </xf>
    <xf numFmtId="0" fontId="402" fillId="0" borderId="0" xfId="0" applyFont="1" applyAlignment="1">
      <alignment horizontal="center" vertical="center" wrapText="1"/>
    </xf>
    <xf numFmtId="4" fontId="403" fillId="0" borderId="0" xfId="0" applyNumberFormat="1" applyFont="1" applyAlignment="1">
      <alignment horizontal="center" vertical="center"/>
    </xf>
    <xf numFmtId="164" fontId="404" fillId="0" borderId="0" xfId="0" applyNumberFormat="1" applyFont="1" applyAlignment="1">
      <alignment horizontal="center" vertical="center"/>
    </xf>
    <xf numFmtId="164" fontId="405" fillId="0" borderId="0" xfId="0" applyNumberFormat="1" applyFont="1" applyAlignment="1">
      <alignment horizontal="center" vertical="center"/>
    </xf>
    <xf numFmtId="165" fontId="406" fillId="0" borderId="0" xfId="0" applyNumberFormat="1" applyFont="1" applyAlignment="1">
      <alignment horizontal="center" vertical="center"/>
    </xf>
    <xf numFmtId="164" fontId="407" fillId="0" borderId="0" xfId="0" applyNumberFormat="1" applyFont="1" applyAlignment="1">
      <alignment horizontal="center" vertical="center"/>
    </xf>
    <xf numFmtId="164" fontId="408" fillId="0" borderId="0" xfId="0" applyNumberFormat="1" applyFont="1" applyAlignment="1">
      <alignment horizontal="center" vertical="center" wrapText="1"/>
    </xf>
    <xf numFmtId="4" fontId="409" fillId="0" borderId="0" xfId="0" applyNumberFormat="1" applyFont="1" applyAlignment="1">
      <alignment horizontal="center" vertical="center"/>
    </xf>
    <xf numFmtId="164" fontId="410" fillId="0" borderId="0" xfId="0" applyNumberFormat="1" applyFont="1" applyAlignment="1">
      <alignment horizontal="center" vertical="center"/>
    </xf>
    <xf numFmtId="0" fontId="411" fillId="0" borderId="0" xfId="0" applyFont="1" applyAlignment="1">
      <alignment horizontal="center" vertical="center" wrapText="1"/>
    </xf>
    <xf numFmtId="4" fontId="412" fillId="0" borderId="0" xfId="0" applyNumberFormat="1" applyFont="1" applyAlignment="1">
      <alignment horizontal="center" vertical="center"/>
    </xf>
    <xf numFmtId="164" fontId="413" fillId="0" borderId="0" xfId="0" applyNumberFormat="1" applyFont="1" applyAlignment="1">
      <alignment horizontal="center" vertical="center"/>
    </xf>
    <xf numFmtId="164" fontId="414" fillId="0" borderId="0" xfId="0" applyNumberFormat="1" applyFont="1" applyAlignment="1">
      <alignment horizontal="center" vertical="center"/>
    </xf>
    <xf numFmtId="165" fontId="415" fillId="0" borderId="0" xfId="0" applyNumberFormat="1" applyFont="1" applyAlignment="1">
      <alignment horizontal="center" vertical="center"/>
    </xf>
    <xf numFmtId="164" fontId="416" fillId="0" borderId="0" xfId="0" applyNumberFormat="1" applyFont="1" applyAlignment="1">
      <alignment horizontal="center" vertical="center"/>
    </xf>
    <xf numFmtId="164" fontId="417" fillId="0" borderId="0" xfId="0" applyNumberFormat="1" applyFont="1" applyAlignment="1">
      <alignment horizontal="center" vertical="center" wrapText="1"/>
    </xf>
    <xf numFmtId="4" fontId="418" fillId="0" borderId="0" xfId="0" applyNumberFormat="1" applyFont="1" applyAlignment="1">
      <alignment horizontal="center" vertical="center"/>
    </xf>
    <xf numFmtId="164" fontId="419" fillId="0" borderId="0" xfId="0" applyNumberFormat="1" applyFont="1" applyAlignment="1">
      <alignment horizontal="center" vertical="center"/>
    </xf>
    <xf numFmtId="0" fontId="420" fillId="0" borderId="0" xfId="0" applyFont="1" applyAlignment="1">
      <alignment horizontal="center" vertical="center" wrapText="1"/>
    </xf>
    <xf numFmtId="4" fontId="421" fillId="0" borderId="0" xfId="0" applyNumberFormat="1" applyFont="1" applyAlignment="1">
      <alignment horizontal="center" vertical="center"/>
    </xf>
    <xf numFmtId="164" fontId="422" fillId="0" borderId="0" xfId="0" applyNumberFormat="1" applyFont="1" applyAlignment="1">
      <alignment horizontal="center" vertical="center"/>
    </xf>
    <xf numFmtId="164" fontId="423" fillId="0" borderId="0" xfId="0" applyNumberFormat="1" applyFont="1" applyAlignment="1">
      <alignment horizontal="center" vertical="center"/>
    </xf>
    <xf numFmtId="165" fontId="424" fillId="0" borderId="0" xfId="0" applyNumberFormat="1" applyFont="1" applyAlignment="1">
      <alignment horizontal="center" vertical="center"/>
    </xf>
    <xf numFmtId="164" fontId="425" fillId="0" borderId="0" xfId="0" applyNumberFormat="1" applyFont="1" applyAlignment="1">
      <alignment horizontal="center" vertical="center"/>
    </xf>
    <xf numFmtId="164" fontId="426" fillId="0" borderId="0" xfId="0" applyNumberFormat="1" applyFont="1" applyAlignment="1">
      <alignment horizontal="center" vertical="center" wrapText="1"/>
    </xf>
    <xf numFmtId="4" fontId="427" fillId="0" borderId="0" xfId="0" applyNumberFormat="1" applyFont="1" applyAlignment="1">
      <alignment horizontal="center" vertical="center"/>
    </xf>
    <xf numFmtId="164" fontId="428" fillId="0" borderId="0" xfId="0" applyNumberFormat="1" applyFont="1" applyAlignment="1">
      <alignment horizontal="center" vertical="center"/>
    </xf>
    <xf numFmtId="0" fontId="429" fillId="3" borderId="1" xfId="0" applyNumberFormat="1" applyFont="1" applyFill="1" applyBorder="1" applyAlignment="1">
      <alignment horizontal="center" vertical="center" wrapText="1"/>
    </xf>
    <xf numFmtId="164" fontId="429" fillId="3" borderId="1" xfId="0" applyNumberFormat="1" applyFont="1" applyFill="1" applyBorder="1" applyAlignment="1">
      <alignment horizontal="center" vertical="center" wrapText="1"/>
    </xf>
    <xf numFmtId="0" fontId="430" fillId="0" borderId="0" xfId="0" applyFont="1" applyAlignment="1">
      <alignment horizontal="center" vertical="center" wrapText="1"/>
    </xf>
    <xf numFmtId="4" fontId="431" fillId="0" borderId="0" xfId="0" applyNumberFormat="1" applyFont="1" applyAlignment="1">
      <alignment horizontal="center" vertical="center"/>
    </xf>
    <xf numFmtId="164" fontId="432" fillId="0" borderId="0" xfId="0" applyNumberFormat="1" applyFont="1" applyAlignment="1">
      <alignment horizontal="center" vertical="center"/>
    </xf>
    <xf numFmtId="164" fontId="433" fillId="0" borderId="0" xfId="0" applyNumberFormat="1" applyFont="1" applyAlignment="1">
      <alignment horizontal="center" vertical="center"/>
    </xf>
    <xf numFmtId="165" fontId="434" fillId="0" borderId="0" xfId="0" applyNumberFormat="1" applyFont="1" applyAlignment="1">
      <alignment horizontal="center" vertical="center"/>
    </xf>
    <xf numFmtId="164" fontId="435" fillId="0" borderId="0" xfId="0" applyNumberFormat="1" applyFont="1" applyAlignment="1">
      <alignment horizontal="center" vertical="center"/>
    </xf>
    <xf numFmtId="164" fontId="436" fillId="0" borderId="0" xfId="0" applyNumberFormat="1" applyFont="1" applyAlignment="1">
      <alignment horizontal="center" vertical="center" wrapText="1"/>
    </xf>
    <xf numFmtId="4" fontId="437" fillId="0" borderId="0" xfId="0" applyNumberFormat="1" applyFont="1" applyAlignment="1">
      <alignment horizontal="center" vertical="center"/>
    </xf>
    <xf numFmtId="164" fontId="438" fillId="0" borderId="0" xfId="0" applyNumberFormat="1" applyFont="1" applyAlignment="1">
      <alignment horizontal="center" vertical="center"/>
    </xf>
    <xf numFmtId="0" fontId="439" fillId="0" borderId="0" xfId="0" applyFont="1" applyAlignment="1">
      <alignment horizontal="center" vertical="center" wrapText="1"/>
    </xf>
    <xf numFmtId="4" fontId="440" fillId="0" borderId="0" xfId="0" applyNumberFormat="1" applyFont="1" applyAlignment="1">
      <alignment horizontal="center" vertical="center"/>
    </xf>
    <xf numFmtId="164" fontId="441" fillId="0" borderId="0" xfId="0" applyNumberFormat="1" applyFont="1" applyAlignment="1">
      <alignment horizontal="center" vertical="center"/>
    </xf>
    <xf numFmtId="164" fontId="442" fillId="0" borderId="0" xfId="0" applyNumberFormat="1" applyFont="1" applyAlignment="1">
      <alignment horizontal="center" vertical="center"/>
    </xf>
    <xf numFmtId="165" fontId="443" fillId="0" borderId="0" xfId="0" applyNumberFormat="1" applyFont="1" applyAlignment="1">
      <alignment horizontal="center" vertical="center"/>
    </xf>
    <xf numFmtId="164" fontId="444" fillId="0" borderId="0" xfId="0" applyNumberFormat="1" applyFont="1" applyAlignment="1">
      <alignment horizontal="center" vertical="center"/>
    </xf>
    <xf numFmtId="164" fontId="445" fillId="0" borderId="0" xfId="0" applyNumberFormat="1" applyFont="1" applyAlignment="1">
      <alignment horizontal="center" vertical="center" wrapText="1"/>
    </xf>
    <xf numFmtId="4" fontId="446" fillId="0" borderId="0" xfId="0" applyNumberFormat="1" applyFont="1" applyAlignment="1">
      <alignment horizontal="center" vertical="center"/>
    </xf>
    <xf numFmtId="164" fontId="447" fillId="0" borderId="0" xfId="0" applyNumberFormat="1" applyFont="1" applyAlignment="1">
      <alignment horizontal="center" vertical="center"/>
    </xf>
    <xf numFmtId="0" fontId="448" fillId="3" borderId="1" xfId="0" applyNumberFormat="1" applyFont="1" applyFill="1" applyBorder="1" applyAlignment="1">
      <alignment horizontal="center" vertical="center" wrapText="1"/>
    </xf>
    <xf numFmtId="164" fontId="448" fillId="3" borderId="1" xfId="0" applyNumberFormat="1" applyFont="1" applyFill="1" applyBorder="1" applyAlignment="1">
      <alignment horizontal="center" vertical="center" wrapText="1"/>
    </xf>
    <xf numFmtId="0" fontId="449" fillId="0" borderId="0" xfId="0" applyFont="1" applyAlignment="1">
      <alignment horizontal="center" vertical="center" wrapText="1"/>
    </xf>
    <xf numFmtId="4" fontId="450" fillId="0" borderId="0" xfId="0" applyNumberFormat="1" applyFont="1" applyAlignment="1">
      <alignment horizontal="center" vertical="center"/>
    </xf>
    <xf numFmtId="164" fontId="451" fillId="0" borderId="0" xfId="0" applyNumberFormat="1" applyFont="1" applyAlignment="1">
      <alignment horizontal="center" vertical="center"/>
    </xf>
    <xf numFmtId="164" fontId="452" fillId="0" borderId="0" xfId="0" applyNumberFormat="1" applyFont="1" applyAlignment="1">
      <alignment horizontal="center" vertical="center"/>
    </xf>
    <xf numFmtId="165" fontId="453" fillId="0" borderId="0" xfId="0" applyNumberFormat="1" applyFont="1" applyAlignment="1">
      <alignment horizontal="center" vertical="center"/>
    </xf>
    <xf numFmtId="164" fontId="454" fillId="0" borderId="0" xfId="0" applyNumberFormat="1" applyFont="1" applyAlignment="1">
      <alignment horizontal="center" vertical="center"/>
    </xf>
    <xf numFmtId="164" fontId="455" fillId="0" borderId="0" xfId="0" applyNumberFormat="1" applyFont="1" applyAlignment="1">
      <alignment horizontal="center" vertical="center" wrapText="1"/>
    </xf>
    <xf numFmtId="4" fontId="456" fillId="0" borderId="0" xfId="0" applyNumberFormat="1" applyFont="1" applyAlignment="1">
      <alignment horizontal="center" vertical="center"/>
    </xf>
    <xf numFmtId="164" fontId="457" fillId="0" borderId="0" xfId="0" applyNumberFormat="1" applyFont="1" applyAlignment="1">
      <alignment horizontal="center" vertical="center"/>
    </xf>
    <xf numFmtId="0" fontId="458" fillId="0" borderId="0" xfId="0" applyFont="1" applyAlignment="1">
      <alignment horizontal="center" vertical="center" wrapText="1"/>
    </xf>
    <xf numFmtId="4" fontId="459" fillId="0" borderId="0" xfId="0" applyNumberFormat="1" applyFont="1" applyAlignment="1">
      <alignment horizontal="center" vertical="center"/>
    </xf>
    <xf numFmtId="164" fontId="460" fillId="0" borderId="0" xfId="0" applyNumberFormat="1" applyFont="1" applyAlignment="1">
      <alignment horizontal="center" vertical="center"/>
    </xf>
    <xf numFmtId="164" fontId="461" fillId="0" borderId="0" xfId="0" applyNumberFormat="1" applyFont="1" applyAlignment="1">
      <alignment horizontal="center" vertical="center"/>
    </xf>
    <xf numFmtId="165" fontId="462" fillId="0" borderId="0" xfId="0" applyNumberFormat="1" applyFont="1" applyAlignment="1">
      <alignment horizontal="center" vertical="center"/>
    </xf>
    <xf numFmtId="164" fontId="463" fillId="0" borderId="0" xfId="0" applyNumberFormat="1" applyFont="1" applyAlignment="1">
      <alignment horizontal="center" vertical="center"/>
    </xf>
    <xf numFmtId="164" fontId="464" fillId="0" borderId="0" xfId="0" applyNumberFormat="1" applyFont="1" applyAlignment="1">
      <alignment horizontal="center" vertical="center" wrapText="1"/>
    </xf>
    <xf numFmtId="4" fontId="465" fillId="0" borderId="0" xfId="0" applyNumberFormat="1" applyFont="1" applyAlignment="1">
      <alignment horizontal="center" vertical="center"/>
    </xf>
    <xf numFmtId="164" fontId="466" fillId="0" borderId="0" xfId="0" applyNumberFormat="1" applyFont="1" applyAlignment="1">
      <alignment horizontal="center" vertical="center"/>
    </xf>
    <xf numFmtId="0" fontId="467" fillId="3" borderId="1" xfId="0" applyNumberFormat="1" applyFont="1" applyFill="1" applyBorder="1" applyAlignment="1">
      <alignment horizontal="center" vertical="center" wrapText="1"/>
    </xf>
    <xf numFmtId="164" fontId="467" fillId="3" borderId="1" xfId="0" applyNumberFormat="1" applyFont="1" applyFill="1" applyBorder="1" applyAlignment="1">
      <alignment horizontal="center" vertical="center" wrapText="1"/>
    </xf>
    <xf numFmtId="0" fontId="468" fillId="0" borderId="0" xfId="0" applyFont="1" applyAlignment="1">
      <alignment horizontal="center" vertical="center" wrapText="1"/>
    </xf>
    <xf numFmtId="4" fontId="469" fillId="0" borderId="0" xfId="0" applyNumberFormat="1" applyFont="1" applyAlignment="1">
      <alignment horizontal="center" vertical="center"/>
    </xf>
    <xf numFmtId="164" fontId="470" fillId="0" borderId="0" xfId="0" applyNumberFormat="1" applyFont="1" applyAlignment="1">
      <alignment horizontal="center" vertical="center"/>
    </xf>
    <xf numFmtId="164" fontId="471" fillId="0" borderId="0" xfId="0" applyNumberFormat="1" applyFont="1" applyAlignment="1">
      <alignment horizontal="center" vertical="center"/>
    </xf>
    <xf numFmtId="165" fontId="472" fillId="0" borderId="0" xfId="0" applyNumberFormat="1" applyFont="1" applyAlignment="1">
      <alignment horizontal="center" vertical="center"/>
    </xf>
    <xf numFmtId="164" fontId="473" fillId="0" borderId="0" xfId="0" applyNumberFormat="1" applyFont="1" applyAlignment="1">
      <alignment horizontal="center" vertical="center"/>
    </xf>
    <xf numFmtId="164" fontId="474" fillId="0" borderId="0" xfId="0" applyNumberFormat="1" applyFont="1" applyAlignment="1">
      <alignment horizontal="center" vertical="center" wrapText="1"/>
    </xf>
    <xf numFmtId="4" fontId="475" fillId="0" borderId="0" xfId="0" applyNumberFormat="1" applyFont="1" applyAlignment="1">
      <alignment horizontal="center" vertical="center"/>
    </xf>
    <xf numFmtId="164" fontId="476" fillId="0" borderId="0" xfId="0" applyNumberFormat="1" applyFont="1" applyAlignment="1">
      <alignment horizontal="center" vertical="center"/>
    </xf>
    <xf numFmtId="0" fontId="477" fillId="0" borderId="0" xfId="0" applyFont="1" applyAlignment="1">
      <alignment horizontal="center" vertical="center" wrapText="1"/>
    </xf>
    <xf numFmtId="4" fontId="478" fillId="0" borderId="0" xfId="0" applyNumberFormat="1" applyFont="1" applyAlignment="1">
      <alignment horizontal="center" vertical="center"/>
    </xf>
    <xf numFmtId="164" fontId="479" fillId="0" borderId="0" xfId="0" applyNumberFormat="1" applyFont="1" applyAlignment="1">
      <alignment horizontal="center" vertical="center"/>
    </xf>
    <xf numFmtId="164" fontId="480" fillId="0" borderId="0" xfId="0" applyNumberFormat="1" applyFont="1" applyAlignment="1">
      <alignment horizontal="center" vertical="center"/>
    </xf>
    <xf numFmtId="165" fontId="481" fillId="0" borderId="0" xfId="0" applyNumberFormat="1" applyFont="1" applyAlignment="1">
      <alignment horizontal="center" vertical="center"/>
    </xf>
    <xf numFmtId="164" fontId="482" fillId="0" borderId="0" xfId="0" applyNumberFormat="1" applyFont="1" applyAlignment="1">
      <alignment horizontal="center" vertical="center"/>
    </xf>
    <xf numFmtId="164" fontId="483" fillId="0" borderId="0" xfId="0" applyNumberFormat="1" applyFont="1" applyAlignment="1">
      <alignment horizontal="center" vertical="center" wrapText="1"/>
    </xf>
    <xf numFmtId="4" fontId="484" fillId="0" borderId="0" xfId="0" applyNumberFormat="1" applyFont="1" applyAlignment="1">
      <alignment horizontal="center" vertical="center"/>
    </xf>
    <xf numFmtId="164" fontId="485" fillId="0" borderId="0" xfId="0" applyNumberFormat="1" applyFont="1" applyAlignment="1">
      <alignment horizontal="center" vertical="center"/>
    </xf>
    <xf numFmtId="0" fontId="486" fillId="0" borderId="0" xfId="0" applyFont="1" applyAlignment="1">
      <alignment horizontal="center" vertical="center" wrapText="1"/>
    </xf>
    <xf numFmtId="4" fontId="487" fillId="0" borderId="0" xfId="0" applyNumberFormat="1" applyFont="1" applyAlignment="1">
      <alignment horizontal="center" vertical="center"/>
    </xf>
    <xf numFmtId="164" fontId="488" fillId="0" borderId="0" xfId="0" applyNumberFormat="1" applyFont="1" applyAlignment="1">
      <alignment horizontal="center" vertical="center"/>
    </xf>
    <xf numFmtId="164" fontId="489" fillId="0" borderId="0" xfId="0" applyNumberFormat="1" applyFont="1" applyAlignment="1">
      <alignment horizontal="center" vertical="center"/>
    </xf>
    <xf numFmtId="165" fontId="490" fillId="0" borderId="0" xfId="0" applyNumberFormat="1" applyFont="1" applyAlignment="1">
      <alignment horizontal="center" vertical="center"/>
    </xf>
    <xf numFmtId="164" fontId="491" fillId="0" borderId="0" xfId="0" applyNumberFormat="1" applyFont="1" applyAlignment="1">
      <alignment horizontal="center" vertical="center"/>
    </xf>
    <xf numFmtId="164" fontId="492" fillId="0" borderId="0" xfId="0" applyNumberFormat="1" applyFont="1" applyAlignment="1">
      <alignment horizontal="center" vertical="center" wrapText="1"/>
    </xf>
    <xf numFmtId="4" fontId="493" fillId="0" borderId="0" xfId="0" applyNumberFormat="1" applyFont="1" applyAlignment="1">
      <alignment horizontal="center" vertical="center"/>
    </xf>
    <xf numFmtId="164" fontId="494" fillId="0" borderId="0" xfId="0" applyNumberFormat="1" applyFont="1" applyAlignment="1">
      <alignment horizontal="center" vertical="center"/>
    </xf>
    <xf numFmtId="0" fontId="495" fillId="0" borderId="0" xfId="0" applyFont="1" applyAlignment="1">
      <alignment horizontal="center" vertical="center" wrapText="1"/>
    </xf>
    <xf numFmtId="4" fontId="496" fillId="0" borderId="0" xfId="0" applyNumberFormat="1" applyFont="1" applyAlignment="1">
      <alignment horizontal="center" vertical="center"/>
    </xf>
    <xf numFmtId="164" fontId="497" fillId="0" borderId="0" xfId="0" applyNumberFormat="1" applyFont="1" applyAlignment="1">
      <alignment horizontal="center" vertical="center"/>
    </xf>
    <xf numFmtId="164" fontId="498" fillId="0" borderId="0" xfId="0" applyNumberFormat="1" applyFont="1" applyAlignment="1">
      <alignment horizontal="center" vertical="center"/>
    </xf>
    <xf numFmtId="165" fontId="499" fillId="0" borderId="0" xfId="0" applyNumberFormat="1" applyFont="1" applyAlignment="1">
      <alignment horizontal="center" vertical="center"/>
    </xf>
    <xf numFmtId="164" fontId="500" fillId="0" borderId="0" xfId="0" applyNumberFormat="1" applyFont="1" applyAlignment="1">
      <alignment horizontal="center" vertical="center"/>
    </xf>
    <xf numFmtId="164" fontId="501" fillId="0" borderId="0" xfId="0" applyNumberFormat="1" applyFont="1" applyAlignment="1">
      <alignment horizontal="center" vertical="center" wrapText="1"/>
    </xf>
    <xf numFmtId="4" fontId="502" fillId="0" borderId="0" xfId="0" applyNumberFormat="1" applyFont="1" applyAlignment="1">
      <alignment horizontal="center" vertical="center"/>
    </xf>
    <xf numFmtId="164" fontId="503" fillId="0" borderId="0" xfId="0" applyNumberFormat="1" applyFont="1" applyAlignment="1">
      <alignment horizontal="center" vertical="center"/>
    </xf>
    <xf numFmtId="0" fontId="504" fillId="3" borderId="1" xfId="0" applyNumberFormat="1" applyFont="1" applyFill="1" applyBorder="1" applyAlignment="1">
      <alignment horizontal="center" vertical="center" wrapText="1"/>
    </xf>
    <xf numFmtId="164" fontId="504" fillId="3" borderId="1" xfId="0" applyNumberFormat="1" applyFont="1" applyFill="1" applyBorder="1" applyAlignment="1">
      <alignment horizontal="center" vertical="center"/>
    </xf>
    <xf numFmtId="0" fontId="505" fillId="3" borderId="1" xfId="0" applyNumberFormat="1" applyFont="1" applyFill="1" applyBorder="1" applyAlignment="1">
      <alignment horizontal="center" vertical="center" wrapText="1"/>
    </xf>
    <xf numFmtId="164" fontId="505" fillId="3" borderId="1" xfId="0" applyNumberFormat="1" applyFont="1" applyFill="1" applyBorder="1" applyAlignment="1">
      <alignment horizontal="center" vertical="center"/>
    </xf>
    <xf numFmtId="0" fontId="506" fillId="2" borderId="0" xfId="0" applyFont="1" applyFill="1" applyAlignment="1">
      <alignment horizontal="center"/>
    </xf>
    <xf numFmtId="0" fontId="507" fillId="0" borderId="0" xfId="0" applyFont="1" applyAlignment="1">
      <alignment horizontal="center" vertical="center" wrapText="1"/>
    </xf>
    <xf numFmtId="0" fontId="508" fillId="0" borderId="0" xfId="0" applyFont="1" applyAlignment="1">
      <alignment horizontal="center" vertical="center" wrapText="1"/>
    </xf>
    <xf numFmtId="0" fontId="509" fillId="0" borderId="0" xfId="0" applyFont="1" applyAlignment="1">
      <alignment horizontal="center" vertical="center" wrapText="1"/>
    </xf>
    <xf numFmtId="0" fontId="510" fillId="0" borderId="0" xfId="0" applyFont="1" applyAlignment="1">
      <alignment horizontal="center" vertical="center" wrapText="1"/>
    </xf>
    <xf numFmtId="0" fontId="511" fillId="0" borderId="0" xfId="0" applyFont="1" applyAlignment="1">
      <alignment horizontal="center" vertical="center" wrapText="1"/>
    </xf>
    <xf numFmtId="0" fontId="512" fillId="0" borderId="0" xfId="0" applyFont="1" applyAlignment="1">
      <alignment horizontal="center" vertical="center" wrapText="1"/>
    </xf>
    <xf numFmtId="0" fontId="513" fillId="0" borderId="0" xfId="0" applyFont="1" applyAlignment="1">
      <alignment horizontal="center" vertical="center" wrapText="1"/>
    </xf>
    <xf numFmtId="0" fontId="514" fillId="0" borderId="0" xfId="0" applyFont="1" applyAlignment="1">
      <alignment horizontal="center" vertical="center" wrapText="1"/>
    </xf>
    <xf numFmtId="0" fontId="509" fillId="0" borderId="0" xfId="0" applyFont="1" applyAlignment="1">
      <alignment horizontal="center" vertical="center" wrapText="1"/>
    </xf>
    <xf numFmtId="0" fontId="0" fillId="0" borderId="0" xfId="0"/>
    <xf numFmtId="0" fontId="510" fillId="0" borderId="0" xfId="0" applyFont="1" applyAlignment="1">
      <alignment horizontal="center" vertical="center" wrapText="1"/>
    </xf>
    <xf numFmtId="0" fontId="51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tabSelected="1" workbookViewId="0">
      <selection sqref="A1:S64"/>
    </sheetView>
  </sheetViews>
  <sheetFormatPr defaultRowHeight="14.4" x14ac:dyDescent="0.3"/>
  <cols>
    <col min="1" max="1" width="15" customWidth="1"/>
    <col min="2" max="2" width="10.109375" customWidth="1"/>
    <col min="3" max="3" width="10.77734375" customWidth="1"/>
    <col min="4" max="4" width="12" customWidth="1"/>
    <col min="5" max="5" width="70" customWidth="1"/>
    <col min="6" max="6" width="10.33203125" customWidth="1"/>
    <col min="7" max="7" width="6.77734375" customWidth="1"/>
    <col min="8" max="8" width="17.109375" customWidth="1"/>
    <col min="9" max="9" width="15" customWidth="1"/>
    <col min="10" max="10" width="13" customWidth="1"/>
    <col min="11" max="11" width="21.109375" customWidth="1"/>
    <col min="12" max="12" width="23" customWidth="1"/>
    <col min="13" max="13" width="8.33203125" customWidth="1"/>
    <col min="14" max="14" width="15" customWidth="1"/>
    <col min="15" max="15" width="24.109375" customWidth="1"/>
    <col min="16" max="16" width="7.5546875" customWidth="1"/>
    <col min="17" max="17" width="19.21875" customWidth="1"/>
    <col min="18" max="18" width="9.33203125" customWidth="1"/>
    <col min="19" max="19" width="15" customWidth="1"/>
  </cols>
  <sheetData>
    <row r="1" spans="1:19" ht="54.6" customHeight="1" x14ac:dyDescent="0.3">
      <c r="A1" s="1" t="s">
        <v>0</v>
      </c>
      <c r="B1" s="528" t="s">
        <v>1</v>
      </c>
      <c r="C1" s="1" t="s">
        <v>2</v>
      </c>
      <c r="D1" s="1" t="s">
        <v>3</v>
      </c>
      <c r="E1" s="1" t="s">
        <v>4</v>
      </c>
      <c r="F1" s="528" t="s">
        <v>5</v>
      </c>
      <c r="G1" s="1" t="s">
        <v>6</v>
      </c>
      <c r="H1" s="528" t="s">
        <v>7</v>
      </c>
      <c r="I1" s="1" t="s">
        <v>8</v>
      </c>
      <c r="J1" s="1" t="s">
        <v>9</v>
      </c>
      <c r="K1" s="528" t="s">
        <v>10</v>
      </c>
      <c r="L1" s="528" t="s">
        <v>11</v>
      </c>
      <c r="M1" s="528" t="s">
        <v>12</v>
      </c>
      <c r="N1" s="1" t="s">
        <v>13</v>
      </c>
      <c r="O1" s="1" t="s">
        <v>14</v>
      </c>
      <c r="P1" s="528" t="s">
        <v>15</v>
      </c>
      <c r="Q1" s="1" t="s">
        <v>16</v>
      </c>
      <c r="R1" s="1" t="s">
        <v>17</v>
      </c>
      <c r="S1" s="1" t="s">
        <v>18</v>
      </c>
    </row>
    <row r="2" spans="1:19" ht="45" customHeight="1" x14ac:dyDescent="0.3">
      <c r="A2" s="2" t="s">
        <v>19</v>
      </c>
      <c r="B2" s="2" t="s">
        <v>20</v>
      </c>
      <c r="C2" s="2" t="s">
        <v>21</v>
      </c>
      <c r="D2" s="2" t="s">
        <v>21</v>
      </c>
      <c r="E2" s="2" t="s">
        <v>22</v>
      </c>
      <c r="F2" s="2" t="s">
        <v>21</v>
      </c>
      <c r="G2" s="2" t="s">
        <v>21</v>
      </c>
      <c r="H2" s="2" t="s">
        <v>21</v>
      </c>
      <c r="I2" s="2" t="s">
        <v>21</v>
      </c>
      <c r="J2" s="2" t="s">
        <v>21</v>
      </c>
      <c r="K2" s="2" t="s">
        <v>21</v>
      </c>
      <c r="L2" s="3">
        <f>ROUND(L3,2)+ROUND(L4,2)+ROUND(L5,2)+ROUND(L6,2)+ROUND(L7,2)+ROUND(L8,2)+ROUND(L9,2)</f>
        <v>38459.85</v>
      </c>
      <c r="M2" s="2" t="s">
        <v>21</v>
      </c>
      <c r="N2" s="2" t="s">
        <v>21</v>
      </c>
      <c r="O2" s="2" t="s">
        <v>21</v>
      </c>
      <c r="P2" s="2" t="s">
        <v>21</v>
      </c>
      <c r="Q2" s="2" t="s">
        <v>21</v>
      </c>
      <c r="R2" s="2" t="s">
        <v>21</v>
      </c>
      <c r="S2" s="2" t="s">
        <v>21</v>
      </c>
    </row>
    <row r="3" spans="1:19" ht="45" customHeight="1" x14ac:dyDescent="0.3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5">
        <f t="shared" ref="F3:F9" si="0">R3</f>
        <v>4.5</v>
      </c>
      <c r="G3" s="4" t="s">
        <v>28</v>
      </c>
      <c r="H3" s="6">
        <v>464.75</v>
      </c>
      <c r="I3" s="7">
        <v>464.75</v>
      </c>
      <c r="J3" s="8">
        <v>0.28389999999999999</v>
      </c>
      <c r="K3" s="9">
        <f t="shared" ref="K3:K9" si="1">ROUND(I3,2)+(ROUND(I3,2)*J3)</f>
        <v>596.69252499999993</v>
      </c>
      <c r="L3" s="10">
        <f t="shared" ref="L3:L9" si="2">ROUND(S3,2)</f>
        <v>2685.11</v>
      </c>
      <c r="M3" s="4"/>
      <c r="N3" s="4" t="s">
        <v>20</v>
      </c>
      <c r="O3" s="4" t="s">
        <v>22</v>
      </c>
      <c r="P3" s="4" t="s">
        <v>20</v>
      </c>
      <c r="Q3" s="4" t="s">
        <v>22</v>
      </c>
      <c r="R3" s="11">
        <v>4.5</v>
      </c>
      <c r="S3" s="12">
        <f t="shared" ref="S3:S9" si="3">ROUND(K3,2)*R3</f>
        <v>2685.1050000000005</v>
      </c>
    </row>
    <row r="4" spans="1:19" ht="45" customHeight="1" x14ac:dyDescent="0.3">
      <c r="A4" s="13" t="s">
        <v>23</v>
      </c>
      <c r="B4" s="13" t="s">
        <v>29</v>
      </c>
      <c r="C4" s="13" t="s">
        <v>30</v>
      </c>
      <c r="D4" s="13" t="s">
        <v>31</v>
      </c>
      <c r="E4" s="13" t="s">
        <v>32</v>
      </c>
      <c r="F4" s="14">
        <f t="shared" si="0"/>
        <v>6</v>
      </c>
      <c r="G4" s="13" t="s">
        <v>33</v>
      </c>
      <c r="H4" s="15">
        <v>1352.2</v>
      </c>
      <c r="I4" s="16">
        <v>1352.2</v>
      </c>
      <c r="J4" s="17">
        <v>0.28389999999999999</v>
      </c>
      <c r="K4" s="18">
        <f t="shared" si="1"/>
        <v>1736.0895800000001</v>
      </c>
      <c r="L4" s="19">
        <f t="shared" si="2"/>
        <v>10416.540000000001</v>
      </c>
      <c r="M4" s="13"/>
      <c r="N4" s="13" t="s">
        <v>20</v>
      </c>
      <c r="O4" s="13" t="s">
        <v>22</v>
      </c>
      <c r="P4" s="13" t="s">
        <v>20</v>
      </c>
      <c r="Q4" s="13" t="s">
        <v>22</v>
      </c>
      <c r="R4" s="20">
        <v>6</v>
      </c>
      <c r="S4" s="21">
        <f t="shared" si="3"/>
        <v>10416.539999999999</v>
      </c>
    </row>
    <row r="5" spans="1:19" ht="45" customHeight="1" x14ac:dyDescent="0.3">
      <c r="A5" s="22" t="s">
        <v>23</v>
      </c>
      <c r="B5" s="22" t="s">
        <v>34</v>
      </c>
      <c r="C5" s="22" t="s">
        <v>30</v>
      </c>
      <c r="D5" s="22" t="s">
        <v>35</v>
      </c>
      <c r="E5" s="22" t="s">
        <v>36</v>
      </c>
      <c r="F5" s="23">
        <f t="shared" si="0"/>
        <v>4.5999999999999996</v>
      </c>
      <c r="G5" s="22" t="s">
        <v>28</v>
      </c>
      <c r="H5" s="24">
        <v>898.15</v>
      </c>
      <c r="I5" s="25">
        <v>898.15</v>
      </c>
      <c r="J5" s="26">
        <v>0.28389999999999999</v>
      </c>
      <c r="K5" s="27">
        <f t="shared" si="1"/>
        <v>1153.134785</v>
      </c>
      <c r="L5" s="28">
        <f t="shared" si="2"/>
        <v>5304.4</v>
      </c>
      <c r="M5" s="22"/>
      <c r="N5" s="22" t="s">
        <v>20</v>
      </c>
      <c r="O5" s="22" t="s">
        <v>22</v>
      </c>
      <c r="P5" s="22" t="s">
        <v>20</v>
      </c>
      <c r="Q5" s="22" t="s">
        <v>22</v>
      </c>
      <c r="R5" s="29">
        <v>4.5999999999999996</v>
      </c>
      <c r="S5" s="30">
        <f t="shared" si="3"/>
        <v>5304.3980000000001</v>
      </c>
    </row>
    <row r="6" spans="1:19" ht="45" customHeight="1" x14ac:dyDescent="0.3">
      <c r="A6" s="31" t="s">
        <v>23</v>
      </c>
      <c r="B6" s="31" t="s">
        <v>37</v>
      </c>
      <c r="C6" s="31" t="s">
        <v>30</v>
      </c>
      <c r="D6" s="31" t="s">
        <v>38</v>
      </c>
      <c r="E6" s="31" t="s">
        <v>39</v>
      </c>
      <c r="F6" s="32">
        <f t="shared" si="0"/>
        <v>5</v>
      </c>
      <c r="G6" s="31" t="s">
        <v>40</v>
      </c>
      <c r="H6" s="33">
        <v>102.39</v>
      </c>
      <c r="I6" s="34">
        <v>102.39</v>
      </c>
      <c r="J6" s="35">
        <v>0.28389999999999999</v>
      </c>
      <c r="K6" s="36">
        <f t="shared" si="1"/>
        <v>131.45852099999999</v>
      </c>
      <c r="L6" s="37">
        <f t="shared" si="2"/>
        <v>657.3</v>
      </c>
      <c r="M6" s="31"/>
      <c r="N6" s="31" t="s">
        <v>41</v>
      </c>
      <c r="O6" s="31" t="s">
        <v>42</v>
      </c>
      <c r="P6" s="31" t="s">
        <v>41</v>
      </c>
      <c r="Q6" s="31" t="s">
        <v>42</v>
      </c>
      <c r="R6" s="38">
        <v>5</v>
      </c>
      <c r="S6" s="39">
        <f t="shared" si="3"/>
        <v>657.30000000000007</v>
      </c>
    </row>
    <row r="7" spans="1:19" ht="45" customHeight="1" x14ac:dyDescent="0.3">
      <c r="A7" s="40" t="s">
        <v>23</v>
      </c>
      <c r="B7" s="40" t="s">
        <v>43</v>
      </c>
      <c r="C7" s="40" t="s">
        <v>30</v>
      </c>
      <c r="D7" s="40" t="s">
        <v>44</v>
      </c>
      <c r="E7" s="40" t="s">
        <v>45</v>
      </c>
      <c r="F7" s="41">
        <f t="shared" si="0"/>
        <v>5</v>
      </c>
      <c r="G7" s="40" t="s">
        <v>40</v>
      </c>
      <c r="H7" s="42">
        <v>27.51</v>
      </c>
      <c r="I7" s="43">
        <v>27.51</v>
      </c>
      <c r="J7" s="44">
        <v>0.28389999999999999</v>
      </c>
      <c r="K7" s="45">
        <f t="shared" si="1"/>
        <v>35.320089000000003</v>
      </c>
      <c r="L7" s="46">
        <f t="shared" si="2"/>
        <v>176.6</v>
      </c>
      <c r="M7" s="40"/>
      <c r="N7" s="40" t="s">
        <v>41</v>
      </c>
      <c r="O7" s="40" t="s">
        <v>42</v>
      </c>
      <c r="P7" s="40" t="s">
        <v>41</v>
      </c>
      <c r="Q7" s="40" t="s">
        <v>42</v>
      </c>
      <c r="R7" s="47">
        <v>5</v>
      </c>
      <c r="S7" s="48">
        <f t="shared" si="3"/>
        <v>176.6</v>
      </c>
    </row>
    <row r="8" spans="1:19" ht="45" customHeight="1" x14ac:dyDescent="0.3">
      <c r="A8" s="49" t="s">
        <v>23</v>
      </c>
      <c r="B8" s="49" t="s">
        <v>46</v>
      </c>
      <c r="C8" s="49" t="s">
        <v>30</v>
      </c>
      <c r="D8" s="49" t="s">
        <v>47</v>
      </c>
      <c r="E8" s="49" t="s">
        <v>48</v>
      </c>
      <c r="F8" s="50">
        <f t="shared" si="0"/>
        <v>5</v>
      </c>
      <c r="G8" s="49" t="s">
        <v>40</v>
      </c>
      <c r="H8" s="51">
        <v>2794.96</v>
      </c>
      <c r="I8" s="52">
        <v>2794.96</v>
      </c>
      <c r="J8" s="53">
        <v>0.28389999999999999</v>
      </c>
      <c r="K8" s="54">
        <f t="shared" si="1"/>
        <v>3588.4491440000002</v>
      </c>
      <c r="L8" s="55">
        <f t="shared" si="2"/>
        <v>17942.25</v>
      </c>
      <c r="M8" s="49"/>
      <c r="N8" s="49" t="s">
        <v>41</v>
      </c>
      <c r="O8" s="49" t="s">
        <v>42</v>
      </c>
      <c r="P8" s="49" t="s">
        <v>41</v>
      </c>
      <c r="Q8" s="49" t="s">
        <v>42</v>
      </c>
      <c r="R8" s="56">
        <v>5</v>
      </c>
      <c r="S8" s="57">
        <f t="shared" si="3"/>
        <v>17942.25</v>
      </c>
    </row>
    <row r="9" spans="1:19" ht="45" customHeight="1" x14ac:dyDescent="0.3">
      <c r="A9" s="58" t="s">
        <v>23</v>
      </c>
      <c r="B9" s="58" t="s">
        <v>49</v>
      </c>
      <c r="C9" s="58" t="s">
        <v>30</v>
      </c>
      <c r="D9" s="58" t="s">
        <v>50</v>
      </c>
      <c r="E9" s="58" t="s">
        <v>51</v>
      </c>
      <c r="F9" s="59">
        <f t="shared" si="0"/>
        <v>5</v>
      </c>
      <c r="G9" s="58" t="s">
        <v>40</v>
      </c>
      <c r="H9" s="60">
        <v>199.03</v>
      </c>
      <c r="I9" s="61">
        <v>199.03</v>
      </c>
      <c r="J9" s="62">
        <v>0.28389999999999999</v>
      </c>
      <c r="K9" s="63">
        <f t="shared" si="1"/>
        <v>255.534617</v>
      </c>
      <c r="L9" s="64">
        <f t="shared" si="2"/>
        <v>1277.6500000000001</v>
      </c>
      <c r="M9" s="58"/>
      <c r="N9" s="58" t="s">
        <v>41</v>
      </c>
      <c r="O9" s="58" t="s">
        <v>42</v>
      </c>
      <c r="P9" s="58" t="s">
        <v>41</v>
      </c>
      <c r="Q9" s="58" t="s">
        <v>42</v>
      </c>
      <c r="R9" s="65">
        <v>5</v>
      </c>
      <c r="S9" s="66">
        <f t="shared" si="3"/>
        <v>1277.6500000000001</v>
      </c>
    </row>
    <row r="10" spans="1:19" ht="45" customHeight="1" x14ac:dyDescent="0.3">
      <c r="A10" s="67" t="s">
        <v>19</v>
      </c>
      <c r="B10" s="67" t="s">
        <v>41</v>
      </c>
      <c r="C10" s="67" t="s">
        <v>21</v>
      </c>
      <c r="D10" s="67" t="s">
        <v>21</v>
      </c>
      <c r="E10" s="67" t="s">
        <v>52</v>
      </c>
      <c r="F10" s="67" t="s">
        <v>21</v>
      </c>
      <c r="G10" s="67" t="s">
        <v>21</v>
      </c>
      <c r="H10" s="67" t="s">
        <v>21</v>
      </c>
      <c r="I10" s="67" t="s">
        <v>21</v>
      </c>
      <c r="J10" s="67" t="s">
        <v>21</v>
      </c>
      <c r="K10" s="67" t="s">
        <v>21</v>
      </c>
      <c r="L10" s="68">
        <f>ROUND(L11,2)+ROUND(L12,2)+ROUND(L13,2)+ROUND(L14,2)+ROUND(L15,2)</f>
        <v>240711.5</v>
      </c>
      <c r="M10" s="67" t="s">
        <v>21</v>
      </c>
      <c r="N10" s="67" t="s">
        <v>21</v>
      </c>
      <c r="O10" s="67" t="s">
        <v>21</v>
      </c>
      <c r="P10" s="67" t="s">
        <v>21</v>
      </c>
      <c r="Q10" s="67" t="s">
        <v>21</v>
      </c>
      <c r="R10" s="67" t="s">
        <v>21</v>
      </c>
      <c r="S10" s="67" t="s">
        <v>21</v>
      </c>
    </row>
    <row r="11" spans="1:19" ht="45" customHeight="1" x14ac:dyDescent="0.3">
      <c r="A11" s="69" t="s">
        <v>23</v>
      </c>
      <c r="B11" s="69" t="s">
        <v>53</v>
      </c>
      <c r="C11" s="69" t="s">
        <v>30</v>
      </c>
      <c r="D11" s="69" t="s">
        <v>54</v>
      </c>
      <c r="E11" s="69" t="s">
        <v>55</v>
      </c>
      <c r="F11" s="70">
        <f>R11</f>
        <v>5680</v>
      </c>
      <c r="G11" s="69" t="s">
        <v>28</v>
      </c>
      <c r="H11" s="71">
        <v>22.81</v>
      </c>
      <c r="I11" s="72">
        <v>22.81</v>
      </c>
      <c r="J11" s="73">
        <v>0.28389999999999999</v>
      </c>
      <c r="K11" s="74">
        <f>ROUND(I11,2)+(ROUND(I11,2)*J11)</f>
        <v>29.285758999999999</v>
      </c>
      <c r="L11" s="75">
        <f>ROUND(S11,2)</f>
        <v>166367.20000000001</v>
      </c>
      <c r="M11" s="69"/>
      <c r="N11" s="69" t="s">
        <v>56</v>
      </c>
      <c r="O11" s="69" t="s">
        <v>52</v>
      </c>
      <c r="P11" s="69" t="s">
        <v>56</v>
      </c>
      <c r="Q11" s="69" t="s">
        <v>57</v>
      </c>
      <c r="R11" s="76">
        <v>5680</v>
      </c>
      <c r="S11" s="77">
        <f>ROUND(K11,2)*R11</f>
        <v>166367.19999999998</v>
      </c>
    </row>
    <row r="12" spans="1:19" ht="45" customHeight="1" x14ac:dyDescent="0.3">
      <c r="A12" s="78" t="s">
        <v>23</v>
      </c>
      <c r="B12" s="78" t="s">
        <v>58</v>
      </c>
      <c r="C12" s="78" t="s">
        <v>25</v>
      </c>
      <c r="D12" s="78" t="s">
        <v>59</v>
      </c>
      <c r="E12" s="78" t="s">
        <v>60</v>
      </c>
      <c r="F12" s="79">
        <f>R12</f>
        <v>180.96</v>
      </c>
      <c r="G12" s="78" t="s">
        <v>61</v>
      </c>
      <c r="H12" s="80">
        <v>1.43</v>
      </c>
      <c r="I12" s="81">
        <v>1.43</v>
      </c>
      <c r="J12" s="82">
        <v>0.28389999999999999</v>
      </c>
      <c r="K12" s="83">
        <f>ROUND(I12,2)+(ROUND(I12,2)*J12)</f>
        <v>1.835977</v>
      </c>
      <c r="L12" s="84">
        <f>ROUND(S12,2)</f>
        <v>332.97</v>
      </c>
      <c r="M12" s="78"/>
      <c r="N12" s="78" t="s">
        <v>56</v>
      </c>
      <c r="O12" s="78" t="s">
        <v>52</v>
      </c>
      <c r="P12" s="78" t="s">
        <v>56</v>
      </c>
      <c r="Q12" s="78" t="s">
        <v>57</v>
      </c>
      <c r="R12" s="85">
        <v>180.96</v>
      </c>
      <c r="S12" s="86">
        <f>ROUND(K12,2)*R12</f>
        <v>332.96640000000002</v>
      </c>
    </row>
    <row r="13" spans="1:19" ht="45" customHeight="1" x14ac:dyDescent="0.3">
      <c r="A13" s="87" t="s">
        <v>23</v>
      </c>
      <c r="B13" s="87" t="s">
        <v>62</v>
      </c>
      <c r="C13" s="87" t="s">
        <v>25</v>
      </c>
      <c r="D13" s="87" t="s">
        <v>63</v>
      </c>
      <c r="E13" s="87" t="s">
        <v>64</v>
      </c>
      <c r="F13" s="88">
        <f>R13</f>
        <v>180.96</v>
      </c>
      <c r="G13" s="87" t="s">
        <v>61</v>
      </c>
      <c r="H13" s="89">
        <v>12.42</v>
      </c>
      <c r="I13" s="90">
        <v>12.42</v>
      </c>
      <c r="J13" s="91">
        <v>0.28389999999999999</v>
      </c>
      <c r="K13" s="92">
        <f>ROUND(I13,2)+(ROUND(I13,2)*J13)</f>
        <v>15.946038</v>
      </c>
      <c r="L13" s="93">
        <f>ROUND(S13,2)</f>
        <v>2886.31</v>
      </c>
      <c r="M13" s="87"/>
      <c r="N13" s="87" t="s">
        <v>56</v>
      </c>
      <c r="O13" s="87" t="s">
        <v>52</v>
      </c>
      <c r="P13" s="87" t="s">
        <v>56</v>
      </c>
      <c r="Q13" s="87" t="s">
        <v>57</v>
      </c>
      <c r="R13" s="94">
        <v>180.96</v>
      </c>
      <c r="S13" s="95">
        <f>ROUND(K13,2)*R13</f>
        <v>2886.3119999999999</v>
      </c>
    </row>
    <row r="14" spans="1:19" ht="45" customHeight="1" x14ac:dyDescent="0.3">
      <c r="A14" s="96" t="s">
        <v>23</v>
      </c>
      <c r="B14" s="96" t="s">
        <v>65</v>
      </c>
      <c r="C14" s="96" t="s">
        <v>25</v>
      </c>
      <c r="D14" s="96" t="s">
        <v>66</v>
      </c>
      <c r="E14" s="96" t="s">
        <v>67</v>
      </c>
      <c r="F14" s="97">
        <f>R14</f>
        <v>1758.43</v>
      </c>
      <c r="G14" s="96" t="s">
        <v>61</v>
      </c>
      <c r="H14" s="98">
        <v>9.1999999999999993</v>
      </c>
      <c r="I14" s="99">
        <v>9.1999999999999993</v>
      </c>
      <c r="J14" s="100">
        <v>0.28389999999999999</v>
      </c>
      <c r="K14" s="101">
        <f>ROUND(I14,2)+(ROUND(I14,2)*J14)</f>
        <v>11.811879999999999</v>
      </c>
      <c r="L14" s="102">
        <f>ROUND(S14,2)</f>
        <v>20767.060000000001</v>
      </c>
      <c r="M14" s="96"/>
      <c r="N14" s="96" t="s">
        <v>56</v>
      </c>
      <c r="O14" s="96" t="s">
        <v>52</v>
      </c>
      <c r="P14" s="96" t="s">
        <v>68</v>
      </c>
      <c r="Q14" s="96" t="s">
        <v>69</v>
      </c>
      <c r="R14" s="103">
        <v>1758.43</v>
      </c>
      <c r="S14" s="104">
        <f>ROUND(K14,2)*R14</f>
        <v>20767.058300000001</v>
      </c>
    </row>
    <row r="15" spans="1:19" ht="45" customHeight="1" x14ac:dyDescent="0.3">
      <c r="A15" s="105" t="s">
        <v>23</v>
      </c>
      <c r="B15" s="105" t="s">
        <v>70</v>
      </c>
      <c r="C15" s="105" t="s">
        <v>25</v>
      </c>
      <c r="D15" s="105" t="s">
        <v>71</v>
      </c>
      <c r="E15" s="105" t="s">
        <v>72</v>
      </c>
      <c r="F15" s="106">
        <f>R15</f>
        <v>13610.26</v>
      </c>
      <c r="G15" s="105" t="s">
        <v>73</v>
      </c>
      <c r="H15" s="107">
        <v>2.88</v>
      </c>
      <c r="I15" s="108">
        <v>2.88</v>
      </c>
      <c r="J15" s="109">
        <v>0.28389999999999999</v>
      </c>
      <c r="K15" s="110">
        <f>ROUND(I15,2)+(ROUND(I15,2)*J15)</f>
        <v>3.6976319999999996</v>
      </c>
      <c r="L15" s="111">
        <f>ROUND(S15,2)</f>
        <v>50357.96</v>
      </c>
      <c r="M15" s="105"/>
      <c r="N15" s="105" t="s">
        <v>56</v>
      </c>
      <c r="O15" s="105" t="s">
        <v>52</v>
      </c>
      <c r="P15" s="105" t="s">
        <v>68</v>
      </c>
      <c r="Q15" s="105" t="s">
        <v>69</v>
      </c>
      <c r="R15" s="112">
        <v>13610.26</v>
      </c>
      <c r="S15" s="113">
        <f>ROUND(K15,2)*R15</f>
        <v>50357.962000000007</v>
      </c>
    </row>
    <row r="16" spans="1:19" ht="45" customHeight="1" x14ac:dyDescent="0.3">
      <c r="A16" s="114" t="s">
        <v>19</v>
      </c>
      <c r="B16" s="114" t="s">
        <v>56</v>
      </c>
      <c r="C16" s="114" t="s">
        <v>21</v>
      </c>
      <c r="D16" s="114" t="s">
        <v>21</v>
      </c>
      <c r="E16" s="114" t="s">
        <v>74</v>
      </c>
      <c r="F16" s="114" t="s">
        <v>21</v>
      </c>
      <c r="G16" s="114" t="s">
        <v>21</v>
      </c>
      <c r="H16" s="114" t="s">
        <v>21</v>
      </c>
      <c r="I16" s="114" t="s">
        <v>21</v>
      </c>
      <c r="J16" s="114" t="s">
        <v>21</v>
      </c>
      <c r="K16" s="114" t="s">
        <v>21</v>
      </c>
      <c r="L16" s="115">
        <f>ROUND(L17,2)+ROUND(L18,2)+ROUND(L19,2)+ROUND(L20,2)+ROUND(L21,2)+ROUND(L22,2)+ROUND(L23,2)+ROUND(L24,2)+ROUND(L25,2)+ROUND(L26,2)+ROUND(L27,2)+ROUND(L28,2)+ROUND(L29,2)+ROUND(L30,2)+ROUND(L31,2)+ROUND(L32,2)+ROUND(L33,2)+ROUND(L34,2)+ROUND(L35,2)+ROUND(L36,2)+ROUND(L37,2)+ROUND(L38,2)</f>
        <v>96669.110000000015</v>
      </c>
      <c r="M16" s="114" t="s">
        <v>21</v>
      </c>
      <c r="N16" s="114" t="s">
        <v>21</v>
      </c>
      <c r="O16" s="114" t="s">
        <v>21</v>
      </c>
      <c r="P16" s="114" t="s">
        <v>21</v>
      </c>
      <c r="Q16" s="114" t="s">
        <v>21</v>
      </c>
      <c r="R16" s="114" t="s">
        <v>21</v>
      </c>
      <c r="S16" s="114" t="s">
        <v>21</v>
      </c>
    </row>
    <row r="17" spans="1:19" ht="45" customHeight="1" x14ac:dyDescent="0.3">
      <c r="A17" s="116" t="s">
        <v>23</v>
      </c>
      <c r="B17" s="116" t="s">
        <v>75</v>
      </c>
      <c r="C17" s="116" t="s">
        <v>25</v>
      </c>
      <c r="D17" s="116" t="s">
        <v>76</v>
      </c>
      <c r="E17" s="116" t="s">
        <v>77</v>
      </c>
      <c r="F17" s="117">
        <f t="shared" ref="F17:F38" si="4">R17</f>
        <v>102</v>
      </c>
      <c r="G17" s="116" t="s">
        <v>78</v>
      </c>
      <c r="H17" s="118">
        <v>10.26</v>
      </c>
      <c r="I17" s="119">
        <v>10.26</v>
      </c>
      <c r="J17" s="120">
        <v>0.28389999999999999</v>
      </c>
      <c r="K17" s="121">
        <f t="shared" ref="K17:K38" si="5">ROUND(I17,2)+(ROUND(I17,2)*J17)</f>
        <v>13.172813999999999</v>
      </c>
      <c r="L17" s="122">
        <f t="shared" ref="L17:L38" si="6">ROUND(S17,2)</f>
        <v>1343.34</v>
      </c>
      <c r="M17" s="116"/>
      <c r="N17" s="116" t="s">
        <v>68</v>
      </c>
      <c r="O17" s="116" t="s">
        <v>74</v>
      </c>
      <c r="P17" s="116" t="s">
        <v>79</v>
      </c>
      <c r="Q17" s="116" t="s">
        <v>80</v>
      </c>
      <c r="R17" s="123">
        <v>102</v>
      </c>
      <c r="S17" s="124">
        <f t="shared" ref="S17:S38" si="7">ROUND(K17,2)*R17</f>
        <v>1343.34</v>
      </c>
    </row>
    <row r="18" spans="1:19" ht="45" customHeight="1" x14ac:dyDescent="0.3">
      <c r="A18" s="125" t="s">
        <v>23</v>
      </c>
      <c r="B18" s="125" t="s">
        <v>81</v>
      </c>
      <c r="C18" s="125" t="s">
        <v>25</v>
      </c>
      <c r="D18" s="125" t="s">
        <v>82</v>
      </c>
      <c r="E18" s="125" t="s">
        <v>83</v>
      </c>
      <c r="F18" s="126">
        <f t="shared" si="4"/>
        <v>224.26</v>
      </c>
      <c r="G18" s="125" t="s">
        <v>61</v>
      </c>
      <c r="H18" s="127">
        <v>6.21</v>
      </c>
      <c r="I18" s="128">
        <v>6.21</v>
      </c>
      <c r="J18" s="129">
        <v>0.28389999999999999</v>
      </c>
      <c r="K18" s="130">
        <f t="shared" si="5"/>
        <v>7.9730189999999999</v>
      </c>
      <c r="L18" s="131">
        <f t="shared" si="6"/>
        <v>1787.35</v>
      </c>
      <c r="M18" s="125"/>
      <c r="N18" s="125" t="s">
        <v>68</v>
      </c>
      <c r="O18" s="125" t="s">
        <v>74</v>
      </c>
      <c r="P18" s="125" t="s">
        <v>79</v>
      </c>
      <c r="Q18" s="125" t="s">
        <v>80</v>
      </c>
      <c r="R18" s="132">
        <v>224.26</v>
      </c>
      <c r="S18" s="133">
        <f t="shared" si="7"/>
        <v>1787.3521999999998</v>
      </c>
    </row>
    <row r="19" spans="1:19" ht="45" customHeight="1" x14ac:dyDescent="0.3">
      <c r="A19" s="134" t="s">
        <v>23</v>
      </c>
      <c r="B19" s="134" t="s">
        <v>84</v>
      </c>
      <c r="C19" s="134" t="s">
        <v>25</v>
      </c>
      <c r="D19" s="134" t="s">
        <v>85</v>
      </c>
      <c r="E19" s="134" t="s">
        <v>86</v>
      </c>
      <c r="F19" s="135">
        <f t="shared" si="4"/>
        <v>2.86</v>
      </c>
      <c r="G19" s="134" t="s">
        <v>61</v>
      </c>
      <c r="H19" s="136">
        <v>148.52000000000001</v>
      </c>
      <c r="I19" s="137">
        <v>148.52000000000001</v>
      </c>
      <c r="J19" s="138">
        <v>0.28389999999999999</v>
      </c>
      <c r="K19" s="139">
        <f t="shared" si="5"/>
        <v>190.68482800000001</v>
      </c>
      <c r="L19" s="140">
        <f t="shared" si="6"/>
        <v>545.34</v>
      </c>
      <c r="M19" s="134"/>
      <c r="N19" s="134" t="s">
        <v>68</v>
      </c>
      <c r="O19" s="134" t="s">
        <v>74</v>
      </c>
      <c r="P19" s="134" t="s">
        <v>79</v>
      </c>
      <c r="Q19" s="134" t="s">
        <v>80</v>
      </c>
      <c r="R19" s="141">
        <v>2.86</v>
      </c>
      <c r="S19" s="142">
        <f t="shared" si="7"/>
        <v>545.34479999999996</v>
      </c>
    </row>
    <row r="20" spans="1:19" ht="45" customHeight="1" x14ac:dyDescent="0.3">
      <c r="A20" s="143" t="s">
        <v>23</v>
      </c>
      <c r="B20" s="143" t="s">
        <v>87</v>
      </c>
      <c r="C20" s="143" t="s">
        <v>25</v>
      </c>
      <c r="D20" s="143" t="s">
        <v>88</v>
      </c>
      <c r="E20" s="143" t="s">
        <v>89</v>
      </c>
      <c r="F20" s="144">
        <f t="shared" si="4"/>
        <v>102</v>
      </c>
      <c r="G20" s="143" t="s">
        <v>78</v>
      </c>
      <c r="H20" s="145">
        <v>166.3</v>
      </c>
      <c r="I20" s="146">
        <v>166.3</v>
      </c>
      <c r="J20" s="147">
        <v>0.28389999999999999</v>
      </c>
      <c r="K20" s="148">
        <f t="shared" si="5"/>
        <v>213.51257000000001</v>
      </c>
      <c r="L20" s="149">
        <f t="shared" si="6"/>
        <v>21778.02</v>
      </c>
      <c r="M20" s="143"/>
      <c r="N20" s="143" t="s">
        <v>68</v>
      </c>
      <c r="O20" s="143" t="s">
        <v>74</v>
      </c>
      <c r="P20" s="143" t="s">
        <v>79</v>
      </c>
      <c r="Q20" s="143" t="s">
        <v>80</v>
      </c>
      <c r="R20" s="150">
        <v>102</v>
      </c>
      <c r="S20" s="151">
        <f t="shared" si="7"/>
        <v>21778.02</v>
      </c>
    </row>
    <row r="21" spans="1:19" ht="45" customHeight="1" x14ac:dyDescent="0.3">
      <c r="A21" s="152" t="s">
        <v>23</v>
      </c>
      <c r="B21" s="152" t="s">
        <v>90</v>
      </c>
      <c r="C21" s="152" t="s">
        <v>25</v>
      </c>
      <c r="D21" s="152" t="s">
        <v>91</v>
      </c>
      <c r="E21" s="152" t="s">
        <v>92</v>
      </c>
      <c r="F21" s="153">
        <f t="shared" si="4"/>
        <v>205.8</v>
      </c>
      <c r="G21" s="152" t="s">
        <v>61</v>
      </c>
      <c r="H21" s="154">
        <v>28.5</v>
      </c>
      <c r="I21" s="155">
        <v>28.5</v>
      </c>
      <c r="J21" s="156">
        <v>0.28389999999999999</v>
      </c>
      <c r="K21" s="157">
        <f t="shared" si="5"/>
        <v>36.591149999999999</v>
      </c>
      <c r="L21" s="158">
        <f t="shared" si="6"/>
        <v>7530.22</v>
      </c>
      <c r="M21" s="152"/>
      <c r="N21" s="152" t="s">
        <v>68</v>
      </c>
      <c r="O21" s="152" t="s">
        <v>74</v>
      </c>
      <c r="P21" s="152" t="s">
        <v>79</v>
      </c>
      <c r="Q21" s="152" t="s">
        <v>80</v>
      </c>
      <c r="R21" s="159">
        <v>205.8</v>
      </c>
      <c r="S21" s="160">
        <f t="shared" si="7"/>
        <v>7530.2220000000016</v>
      </c>
    </row>
    <row r="22" spans="1:19" ht="45" customHeight="1" x14ac:dyDescent="0.3">
      <c r="A22" s="161" t="s">
        <v>23</v>
      </c>
      <c r="B22" s="161" t="s">
        <v>93</v>
      </c>
      <c r="C22" s="161" t="s">
        <v>25</v>
      </c>
      <c r="D22" s="161" t="s">
        <v>94</v>
      </c>
      <c r="E22" s="161" t="s">
        <v>95</v>
      </c>
      <c r="F22" s="162">
        <f t="shared" si="4"/>
        <v>24.92</v>
      </c>
      <c r="G22" s="161" t="s">
        <v>61</v>
      </c>
      <c r="H22" s="163">
        <v>8.6</v>
      </c>
      <c r="I22" s="164">
        <v>8.6</v>
      </c>
      <c r="J22" s="165">
        <v>0.28389999999999999</v>
      </c>
      <c r="K22" s="166">
        <f t="shared" si="5"/>
        <v>11.041539999999999</v>
      </c>
      <c r="L22" s="167">
        <f t="shared" si="6"/>
        <v>275.12</v>
      </c>
      <c r="M22" s="161"/>
      <c r="N22" s="161" t="s">
        <v>68</v>
      </c>
      <c r="O22" s="161" t="s">
        <v>74</v>
      </c>
      <c r="P22" s="161" t="s">
        <v>79</v>
      </c>
      <c r="Q22" s="161" t="s">
        <v>80</v>
      </c>
      <c r="R22" s="168">
        <v>24.92</v>
      </c>
      <c r="S22" s="169">
        <f t="shared" si="7"/>
        <v>275.11680000000001</v>
      </c>
    </row>
    <row r="23" spans="1:19" ht="45" customHeight="1" x14ac:dyDescent="0.3">
      <c r="A23" s="170" t="s">
        <v>23</v>
      </c>
      <c r="B23" s="170" t="s">
        <v>96</v>
      </c>
      <c r="C23" s="170" t="s">
        <v>25</v>
      </c>
      <c r="D23" s="170" t="s">
        <v>71</v>
      </c>
      <c r="E23" s="170" t="s">
        <v>72</v>
      </c>
      <c r="F23" s="171">
        <f t="shared" si="4"/>
        <v>192.88</v>
      </c>
      <c r="G23" s="170" t="s">
        <v>73</v>
      </c>
      <c r="H23" s="172">
        <v>2.88</v>
      </c>
      <c r="I23" s="173">
        <v>2.88</v>
      </c>
      <c r="J23" s="174">
        <v>0.28389999999999999</v>
      </c>
      <c r="K23" s="175">
        <f t="shared" si="5"/>
        <v>3.6976319999999996</v>
      </c>
      <c r="L23" s="176">
        <f t="shared" si="6"/>
        <v>713.66</v>
      </c>
      <c r="M23" s="170"/>
      <c r="N23" s="170" t="s">
        <v>68</v>
      </c>
      <c r="O23" s="170" t="s">
        <v>74</v>
      </c>
      <c r="P23" s="170" t="s">
        <v>79</v>
      </c>
      <c r="Q23" s="170" t="s">
        <v>80</v>
      </c>
      <c r="R23" s="177">
        <v>192.88</v>
      </c>
      <c r="S23" s="178">
        <f t="shared" si="7"/>
        <v>713.65600000000006</v>
      </c>
    </row>
    <row r="24" spans="1:19" ht="45" customHeight="1" x14ac:dyDescent="0.3">
      <c r="A24" s="179" t="s">
        <v>23</v>
      </c>
      <c r="B24" s="179" t="s">
        <v>97</v>
      </c>
      <c r="C24" s="179" t="s">
        <v>25</v>
      </c>
      <c r="D24" s="179" t="s">
        <v>98</v>
      </c>
      <c r="E24" s="179" t="s">
        <v>99</v>
      </c>
      <c r="F24" s="180">
        <f t="shared" si="4"/>
        <v>9</v>
      </c>
      <c r="G24" s="179" t="s">
        <v>40</v>
      </c>
      <c r="H24" s="181">
        <v>2839.26</v>
      </c>
      <c r="I24" s="182">
        <v>2839.26</v>
      </c>
      <c r="J24" s="183">
        <v>0.28389999999999999</v>
      </c>
      <c r="K24" s="184">
        <f t="shared" si="5"/>
        <v>3645.325914</v>
      </c>
      <c r="L24" s="185">
        <f t="shared" si="6"/>
        <v>32807.97</v>
      </c>
      <c r="M24" s="179"/>
      <c r="N24" s="179" t="s">
        <v>68</v>
      </c>
      <c r="O24" s="179" t="s">
        <v>74</v>
      </c>
      <c r="P24" s="179" t="s">
        <v>79</v>
      </c>
      <c r="Q24" s="179" t="s">
        <v>80</v>
      </c>
      <c r="R24" s="186">
        <v>9</v>
      </c>
      <c r="S24" s="187">
        <f t="shared" si="7"/>
        <v>32807.97</v>
      </c>
    </row>
    <row r="25" spans="1:19" ht="45" customHeight="1" x14ac:dyDescent="0.3">
      <c r="A25" s="188" t="s">
        <v>23</v>
      </c>
      <c r="B25" s="188" t="s">
        <v>100</v>
      </c>
      <c r="C25" s="188" t="s">
        <v>25</v>
      </c>
      <c r="D25" s="188" t="s">
        <v>101</v>
      </c>
      <c r="E25" s="188" t="s">
        <v>102</v>
      </c>
      <c r="F25" s="189">
        <f t="shared" si="4"/>
        <v>3.97</v>
      </c>
      <c r="G25" s="188" t="s">
        <v>61</v>
      </c>
      <c r="H25" s="190">
        <v>12.92</v>
      </c>
      <c r="I25" s="191">
        <v>12.92</v>
      </c>
      <c r="J25" s="192">
        <v>0.28389999999999999</v>
      </c>
      <c r="K25" s="193">
        <f t="shared" si="5"/>
        <v>16.587987999999999</v>
      </c>
      <c r="L25" s="194">
        <f t="shared" si="6"/>
        <v>65.86</v>
      </c>
      <c r="M25" s="188"/>
      <c r="N25" s="188" t="s">
        <v>68</v>
      </c>
      <c r="O25" s="188" t="s">
        <v>74</v>
      </c>
      <c r="P25" s="188" t="s">
        <v>103</v>
      </c>
      <c r="Q25" s="188" t="s">
        <v>104</v>
      </c>
      <c r="R25" s="195">
        <v>3.97</v>
      </c>
      <c r="S25" s="196">
        <f t="shared" si="7"/>
        <v>65.862300000000005</v>
      </c>
    </row>
    <row r="26" spans="1:19" ht="45" customHeight="1" x14ac:dyDescent="0.3">
      <c r="A26" s="197" t="s">
        <v>23</v>
      </c>
      <c r="B26" s="197" t="s">
        <v>105</v>
      </c>
      <c r="C26" s="197" t="s">
        <v>25</v>
      </c>
      <c r="D26" s="197" t="s">
        <v>106</v>
      </c>
      <c r="E26" s="197" t="s">
        <v>107</v>
      </c>
      <c r="F26" s="198">
        <f t="shared" si="4"/>
        <v>1.7</v>
      </c>
      <c r="G26" s="197" t="s">
        <v>61</v>
      </c>
      <c r="H26" s="199">
        <v>157.58000000000001</v>
      </c>
      <c r="I26" s="200">
        <v>157.58000000000001</v>
      </c>
      <c r="J26" s="201">
        <v>0.28389999999999999</v>
      </c>
      <c r="K26" s="202">
        <f t="shared" si="5"/>
        <v>202.31696200000002</v>
      </c>
      <c r="L26" s="203">
        <f t="shared" si="6"/>
        <v>343.94</v>
      </c>
      <c r="M26" s="197"/>
      <c r="N26" s="197" t="s">
        <v>68</v>
      </c>
      <c r="O26" s="197" t="s">
        <v>74</v>
      </c>
      <c r="P26" s="197" t="s">
        <v>103</v>
      </c>
      <c r="Q26" s="197" t="s">
        <v>104</v>
      </c>
      <c r="R26" s="204">
        <v>1.7</v>
      </c>
      <c r="S26" s="205">
        <f t="shared" si="7"/>
        <v>343.94399999999996</v>
      </c>
    </row>
    <row r="27" spans="1:19" ht="45" customHeight="1" x14ac:dyDescent="0.3">
      <c r="A27" s="206" t="s">
        <v>23</v>
      </c>
      <c r="B27" s="206" t="s">
        <v>108</v>
      </c>
      <c r="C27" s="206" t="s">
        <v>25</v>
      </c>
      <c r="D27" s="206" t="s">
        <v>109</v>
      </c>
      <c r="E27" s="206" t="s">
        <v>110</v>
      </c>
      <c r="F27" s="207">
        <f t="shared" si="4"/>
        <v>12.69</v>
      </c>
      <c r="G27" s="206" t="s">
        <v>28</v>
      </c>
      <c r="H27" s="208">
        <v>106.15</v>
      </c>
      <c r="I27" s="209">
        <v>106.15</v>
      </c>
      <c r="J27" s="210">
        <v>0.28389999999999999</v>
      </c>
      <c r="K27" s="211">
        <f t="shared" si="5"/>
        <v>136.28598500000001</v>
      </c>
      <c r="L27" s="212">
        <f t="shared" si="6"/>
        <v>1729.52</v>
      </c>
      <c r="M27" s="206"/>
      <c r="N27" s="206" t="s">
        <v>68</v>
      </c>
      <c r="O27" s="206" t="s">
        <v>74</v>
      </c>
      <c r="P27" s="206" t="s">
        <v>79</v>
      </c>
      <c r="Q27" s="206" t="s">
        <v>80</v>
      </c>
      <c r="R27" s="213">
        <v>12.69</v>
      </c>
      <c r="S27" s="214">
        <f t="shared" si="7"/>
        <v>1729.5200999999997</v>
      </c>
    </row>
    <row r="28" spans="1:19" ht="45" customHeight="1" x14ac:dyDescent="0.3">
      <c r="A28" s="215" t="s">
        <v>23</v>
      </c>
      <c r="B28" s="215" t="s">
        <v>111</v>
      </c>
      <c r="C28" s="215" t="s">
        <v>25</v>
      </c>
      <c r="D28" s="215" t="s">
        <v>112</v>
      </c>
      <c r="E28" s="215" t="s">
        <v>113</v>
      </c>
      <c r="F28" s="216">
        <f t="shared" si="4"/>
        <v>4.13</v>
      </c>
      <c r="G28" s="215" t="s">
        <v>61</v>
      </c>
      <c r="H28" s="217">
        <v>973.04</v>
      </c>
      <c r="I28" s="218">
        <v>973.04</v>
      </c>
      <c r="J28" s="219">
        <v>0.28389999999999999</v>
      </c>
      <c r="K28" s="220">
        <f t="shared" si="5"/>
        <v>1249.2860559999999</v>
      </c>
      <c r="L28" s="221">
        <f t="shared" si="6"/>
        <v>5159.57</v>
      </c>
      <c r="M28" s="215"/>
      <c r="N28" s="215" t="s">
        <v>68</v>
      </c>
      <c r="O28" s="215" t="s">
        <v>74</v>
      </c>
      <c r="P28" s="215" t="s">
        <v>103</v>
      </c>
      <c r="Q28" s="215" t="s">
        <v>104</v>
      </c>
      <c r="R28" s="222">
        <v>4.13</v>
      </c>
      <c r="S28" s="223">
        <f t="shared" si="7"/>
        <v>5159.5676999999996</v>
      </c>
    </row>
    <row r="29" spans="1:19" ht="45" customHeight="1" x14ac:dyDescent="0.3">
      <c r="A29" s="224" t="s">
        <v>23</v>
      </c>
      <c r="B29" s="224" t="s">
        <v>114</v>
      </c>
      <c r="C29" s="224" t="s">
        <v>25</v>
      </c>
      <c r="D29" s="224" t="s">
        <v>115</v>
      </c>
      <c r="E29" s="224" t="s">
        <v>116</v>
      </c>
      <c r="F29" s="225">
        <f t="shared" si="4"/>
        <v>0.55000000000000004</v>
      </c>
      <c r="G29" s="224" t="s">
        <v>61</v>
      </c>
      <c r="H29" s="226">
        <v>808.1</v>
      </c>
      <c r="I29" s="227">
        <v>808.1</v>
      </c>
      <c r="J29" s="228">
        <v>0.28389999999999999</v>
      </c>
      <c r="K29" s="229">
        <f t="shared" si="5"/>
        <v>1037.5195900000001</v>
      </c>
      <c r="L29" s="230">
        <f t="shared" si="6"/>
        <v>570.64</v>
      </c>
      <c r="M29" s="224"/>
      <c r="N29" s="224" t="s">
        <v>68</v>
      </c>
      <c r="O29" s="224" t="s">
        <v>74</v>
      </c>
      <c r="P29" s="224" t="s">
        <v>103</v>
      </c>
      <c r="Q29" s="224" t="s">
        <v>104</v>
      </c>
      <c r="R29" s="231">
        <v>0.55000000000000004</v>
      </c>
      <c r="S29" s="232">
        <f t="shared" si="7"/>
        <v>570.63600000000008</v>
      </c>
    </row>
    <row r="30" spans="1:19" ht="45" customHeight="1" x14ac:dyDescent="0.3">
      <c r="A30" s="233" t="s">
        <v>23</v>
      </c>
      <c r="B30" s="233" t="s">
        <v>117</v>
      </c>
      <c r="C30" s="233" t="s">
        <v>25</v>
      </c>
      <c r="D30" s="233" t="s">
        <v>118</v>
      </c>
      <c r="E30" s="233" t="s">
        <v>119</v>
      </c>
      <c r="F30" s="234">
        <f t="shared" si="4"/>
        <v>4.32</v>
      </c>
      <c r="G30" s="233" t="s">
        <v>28</v>
      </c>
      <c r="H30" s="235">
        <v>92.59</v>
      </c>
      <c r="I30" s="236">
        <v>92.59</v>
      </c>
      <c r="J30" s="237">
        <v>0.28389999999999999</v>
      </c>
      <c r="K30" s="238">
        <f t="shared" si="5"/>
        <v>118.876301</v>
      </c>
      <c r="L30" s="239">
        <f t="shared" si="6"/>
        <v>513.55999999999995</v>
      </c>
      <c r="M30" s="233"/>
      <c r="N30" s="233" t="s">
        <v>68</v>
      </c>
      <c r="O30" s="233" t="s">
        <v>74</v>
      </c>
      <c r="P30" s="233" t="s">
        <v>103</v>
      </c>
      <c r="Q30" s="233" t="s">
        <v>104</v>
      </c>
      <c r="R30" s="240">
        <v>4.32</v>
      </c>
      <c r="S30" s="241">
        <f t="shared" si="7"/>
        <v>513.5616</v>
      </c>
    </row>
    <row r="31" spans="1:19" ht="45" customHeight="1" x14ac:dyDescent="0.3">
      <c r="A31" s="242" t="s">
        <v>23</v>
      </c>
      <c r="B31" s="242" t="s">
        <v>120</v>
      </c>
      <c r="C31" s="242" t="s">
        <v>25</v>
      </c>
      <c r="D31" s="242" t="s">
        <v>121</v>
      </c>
      <c r="E31" s="242" t="s">
        <v>122</v>
      </c>
      <c r="F31" s="243">
        <f t="shared" si="4"/>
        <v>1.1299999999999999</v>
      </c>
      <c r="G31" s="242" t="s">
        <v>61</v>
      </c>
      <c r="H31" s="244">
        <v>561.55999999999995</v>
      </c>
      <c r="I31" s="245">
        <v>561.55999999999995</v>
      </c>
      <c r="J31" s="246">
        <v>0.28389999999999999</v>
      </c>
      <c r="K31" s="247">
        <f t="shared" si="5"/>
        <v>720.98688399999992</v>
      </c>
      <c r="L31" s="248">
        <f t="shared" si="6"/>
        <v>814.72</v>
      </c>
      <c r="M31" s="242"/>
      <c r="N31" s="242" t="s">
        <v>68</v>
      </c>
      <c r="O31" s="242" t="s">
        <v>74</v>
      </c>
      <c r="P31" s="242" t="s">
        <v>103</v>
      </c>
      <c r="Q31" s="242" t="s">
        <v>104</v>
      </c>
      <c r="R31" s="249">
        <v>1.1299999999999999</v>
      </c>
      <c r="S31" s="250">
        <f t="shared" si="7"/>
        <v>814.7186999999999</v>
      </c>
    </row>
    <row r="32" spans="1:19" ht="45" customHeight="1" x14ac:dyDescent="0.3">
      <c r="A32" s="251" t="s">
        <v>23</v>
      </c>
      <c r="B32" s="251" t="s">
        <v>123</v>
      </c>
      <c r="C32" s="251" t="s">
        <v>25</v>
      </c>
      <c r="D32" s="251" t="s">
        <v>124</v>
      </c>
      <c r="E32" s="251" t="s">
        <v>125</v>
      </c>
      <c r="F32" s="252">
        <f t="shared" si="4"/>
        <v>24.95</v>
      </c>
      <c r="G32" s="251" t="s">
        <v>126</v>
      </c>
      <c r="H32" s="253">
        <v>14.2</v>
      </c>
      <c r="I32" s="254">
        <v>14.2</v>
      </c>
      <c r="J32" s="255">
        <v>0.28389999999999999</v>
      </c>
      <c r="K32" s="256">
        <f t="shared" si="5"/>
        <v>18.231379999999998</v>
      </c>
      <c r="L32" s="257">
        <f t="shared" si="6"/>
        <v>454.84</v>
      </c>
      <c r="M32" s="251"/>
      <c r="N32" s="251" t="s">
        <v>68</v>
      </c>
      <c r="O32" s="251" t="s">
        <v>74</v>
      </c>
      <c r="P32" s="251" t="s">
        <v>103</v>
      </c>
      <c r="Q32" s="251" t="s">
        <v>104</v>
      </c>
      <c r="R32" s="258">
        <v>24.95</v>
      </c>
      <c r="S32" s="259">
        <f t="shared" si="7"/>
        <v>454.83850000000001</v>
      </c>
    </row>
    <row r="33" spans="1:19" ht="45" customHeight="1" x14ac:dyDescent="0.3">
      <c r="A33" s="260" t="s">
        <v>23</v>
      </c>
      <c r="B33" s="260" t="s">
        <v>127</v>
      </c>
      <c r="C33" s="260" t="s">
        <v>25</v>
      </c>
      <c r="D33" s="260" t="s">
        <v>128</v>
      </c>
      <c r="E33" s="260" t="s">
        <v>129</v>
      </c>
      <c r="F33" s="261">
        <f t="shared" si="4"/>
        <v>6.12</v>
      </c>
      <c r="G33" s="260" t="s">
        <v>28</v>
      </c>
      <c r="H33" s="262">
        <v>323.04000000000002</v>
      </c>
      <c r="I33" s="263">
        <v>323.04000000000002</v>
      </c>
      <c r="J33" s="264">
        <v>0.28389999999999999</v>
      </c>
      <c r="K33" s="265">
        <f t="shared" si="5"/>
        <v>414.75105600000001</v>
      </c>
      <c r="L33" s="266">
        <f t="shared" si="6"/>
        <v>2538.27</v>
      </c>
      <c r="M33" s="260"/>
      <c r="N33" s="260" t="s">
        <v>68</v>
      </c>
      <c r="O33" s="260" t="s">
        <v>74</v>
      </c>
      <c r="P33" s="260" t="s">
        <v>79</v>
      </c>
      <c r="Q33" s="260" t="s">
        <v>80</v>
      </c>
      <c r="R33" s="267">
        <v>6.12</v>
      </c>
      <c r="S33" s="268">
        <f t="shared" si="7"/>
        <v>2538.27</v>
      </c>
    </row>
    <row r="34" spans="1:19" ht="45" customHeight="1" x14ac:dyDescent="0.3">
      <c r="A34" s="269" t="s">
        <v>23</v>
      </c>
      <c r="B34" s="269" t="s">
        <v>130</v>
      </c>
      <c r="C34" s="269" t="s">
        <v>25</v>
      </c>
      <c r="D34" s="269" t="s">
        <v>131</v>
      </c>
      <c r="E34" s="269" t="s">
        <v>132</v>
      </c>
      <c r="F34" s="270">
        <f t="shared" si="4"/>
        <v>228.42</v>
      </c>
      <c r="G34" s="269" t="s">
        <v>28</v>
      </c>
      <c r="H34" s="271">
        <v>7.06</v>
      </c>
      <c r="I34" s="272">
        <v>7.06</v>
      </c>
      <c r="J34" s="273">
        <v>0.28389999999999999</v>
      </c>
      <c r="K34" s="274">
        <f t="shared" si="5"/>
        <v>9.0643339999999988</v>
      </c>
      <c r="L34" s="275">
        <f t="shared" si="6"/>
        <v>2069.4899999999998</v>
      </c>
      <c r="M34" s="269"/>
      <c r="N34" s="269" t="s">
        <v>68</v>
      </c>
      <c r="O34" s="269" t="s">
        <v>74</v>
      </c>
      <c r="P34" s="269" t="s">
        <v>103</v>
      </c>
      <c r="Q34" s="269" t="s">
        <v>104</v>
      </c>
      <c r="R34" s="276">
        <v>228.42</v>
      </c>
      <c r="S34" s="277">
        <f t="shared" si="7"/>
        <v>2069.4852000000001</v>
      </c>
    </row>
    <row r="35" spans="1:19" ht="45" customHeight="1" x14ac:dyDescent="0.3">
      <c r="A35" s="278" t="s">
        <v>23</v>
      </c>
      <c r="B35" s="278" t="s">
        <v>133</v>
      </c>
      <c r="C35" s="278" t="s">
        <v>25</v>
      </c>
      <c r="D35" s="278" t="s">
        <v>134</v>
      </c>
      <c r="E35" s="278" t="s">
        <v>135</v>
      </c>
      <c r="F35" s="279">
        <f t="shared" si="4"/>
        <v>228.42</v>
      </c>
      <c r="G35" s="278" t="s">
        <v>28</v>
      </c>
      <c r="H35" s="280">
        <v>39.159999999999997</v>
      </c>
      <c r="I35" s="281">
        <v>39.159999999999997</v>
      </c>
      <c r="J35" s="282">
        <v>0.28389999999999999</v>
      </c>
      <c r="K35" s="283">
        <f t="shared" si="5"/>
        <v>50.277523999999993</v>
      </c>
      <c r="L35" s="284">
        <f t="shared" si="6"/>
        <v>11484.96</v>
      </c>
      <c r="M35" s="278"/>
      <c r="N35" s="278" t="s">
        <v>68</v>
      </c>
      <c r="O35" s="278" t="s">
        <v>74</v>
      </c>
      <c r="P35" s="278" t="s">
        <v>103</v>
      </c>
      <c r="Q35" s="278" t="s">
        <v>104</v>
      </c>
      <c r="R35" s="285">
        <v>228.42</v>
      </c>
      <c r="S35" s="286">
        <f t="shared" si="7"/>
        <v>11484.9576</v>
      </c>
    </row>
    <row r="36" spans="1:19" ht="45" customHeight="1" x14ac:dyDescent="0.3">
      <c r="A36" s="287" t="s">
        <v>23</v>
      </c>
      <c r="B36" s="287" t="s">
        <v>136</v>
      </c>
      <c r="C36" s="287" t="s">
        <v>25</v>
      </c>
      <c r="D36" s="287" t="s">
        <v>137</v>
      </c>
      <c r="E36" s="287" t="s">
        <v>138</v>
      </c>
      <c r="F36" s="288">
        <f t="shared" si="4"/>
        <v>228.42</v>
      </c>
      <c r="G36" s="287" t="s">
        <v>28</v>
      </c>
      <c r="H36" s="289">
        <v>13.71</v>
      </c>
      <c r="I36" s="290">
        <v>13.71</v>
      </c>
      <c r="J36" s="291">
        <v>0.28389999999999999</v>
      </c>
      <c r="K36" s="292">
        <f t="shared" si="5"/>
        <v>17.602269</v>
      </c>
      <c r="L36" s="293">
        <f t="shared" si="6"/>
        <v>4020.19</v>
      </c>
      <c r="M36" s="287"/>
      <c r="N36" s="287" t="s">
        <v>68</v>
      </c>
      <c r="O36" s="287" t="s">
        <v>74</v>
      </c>
      <c r="P36" s="287" t="s">
        <v>103</v>
      </c>
      <c r="Q36" s="287" t="s">
        <v>104</v>
      </c>
      <c r="R36" s="294">
        <v>228.42</v>
      </c>
      <c r="S36" s="295">
        <f t="shared" si="7"/>
        <v>4020.192</v>
      </c>
    </row>
    <row r="37" spans="1:19" ht="45" customHeight="1" x14ac:dyDescent="0.3">
      <c r="A37" s="296" t="s">
        <v>23</v>
      </c>
      <c r="B37" s="296" t="s">
        <v>139</v>
      </c>
      <c r="C37" s="296" t="s">
        <v>25</v>
      </c>
      <c r="D37" s="296" t="s">
        <v>91</v>
      </c>
      <c r="E37" s="296" t="s">
        <v>92</v>
      </c>
      <c r="F37" s="297">
        <f t="shared" si="4"/>
        <v>1.1299999999999999</v>
      </c>
      <c r="G37" s="296" t="s">
        <v>61</v>
      </c>
      <c r="H37" s="298">
        <v>28.5</v>
      </c>
      <c r="I37" s="299">
        <v>28.5</v>
      </c>
      <c r="J37" s="300">
        <v>0.28389999999999999</v>
      </c>
      <c r="K37" s="301">
        <f t="shared" si="5"/>
        <v>36.591149999999999</v>
      </c>
      <c r="L37" s="302">
        <f t="shared" si="6"/>
        <v>41.35</v>
      </c>
      <c r="M37" s="296"/>
      <c r="N37" s="296" t="s">
        <v>68</v>
      </c>
      <c r="O37" s="296" t="s">
        <v>74</v>
      </c>
      <c r="P37" s="296" t="s">
        <v>103</v>
      </c>
      <c r="Q37" s="296" t="s">
        <v>104</v>
      </c>
      <c r="R37" s="303">
        <v>1.1299999999999999</v>
      </c>
      <c r="S37" s="304">
        <f t="shared" si="7"/>
        <v>41.346699999999998</v>
      </c>
    </row>
    <row r="38" spans="1:19" ht="45" customHeight="1" x14ac:dyDescent="0.3">
      <c r="A38" s="305" t="s">
        <v>23</v>
      </c>
      <c r="B38" s="305" t="s">
        <v>140</v>
      </c>
      <c r="C38" s="305" t="s">
        <v>25</v>
      </c>
      <c r="D38" s="305" t="s">
        <v>71</v>
      </c>
      <c r="E38" s="305" t="s">
        <v>72</v>
      </c>
      <c r="F38" s="306">
        <f t="shared" si="4"/>
        <v>21.94</v>
      </c>
      <c r="G38" s="305" t="s">
        <v>73</v>
      </c>
      <c r="H38" s="307">
        <v>2.88</v>
      </c>
      <c r="I38" s="308">
        <v>2.88</v>
      </c>
      <c r="J38" s="309">
        <v>0.28389999999999999</v>
      </c>
      <c r="K38" s="310">
        <f t="shared" si="5"/>
        <v>3.6976319999999996</v>
      </c>
      <c r="L38" s="311">
        <f t="shared" si="6"/>
        <v>81.180000000000007</v>
      </c>
      <c r="M38" s="305"/>
      <c r="N38" s="305" t="s">
        <v>68</v>
      </c>
      <c r="O38" s="305" t="s">
        <v>74</v>
      </c>
      <c r="P38" s="305" t="s">
        <v>103</v>
      </c>
      <c r="Q38" s="305" t="s">
        <v>104</v>
      </c>
      <c r="R38" s="312">
        <v>21.94</v>
      </c>
      <c r="S38" s="313">
        <f t="shared" si="7"/>
        <v>81.178000000000011</v>
      </c>
    </row>
    <row r="39" spans="1:19" ht="45" customHeight="1" x14ac:dyDescent="0.3">
      <c r="A39" s="314" t="s">
        <v>19</v>
      </c>
      <c r="B39" s="314" t="s">
        <v>68</v>
      </c>
      <c r="C39" s="314" t="s">
        <v>21</v>
      </c>
      <c r="D39" s="314" t="s">
        <v>21</v>
      </c>
      <c r="E39" s="314" t="s">
        <v>141</v>
      </c>
      <c r="F39" s="314" t="s">
        <v>21</v>
      </c>
      <c r="G39" s="314" t="s">
        <v>21</v>
      </c>
      <c r="H39" s="314" t="s">
        <v>21</v>
      </c>
      <c r="I39" s="314" t="s">
        <v>21</v>
      </c>
      <c r="J39" s="314" t="s">
        <v>21</v>
      </c>
      <c r="K39" s="314" t="s">
        <v>21</v>
      </c>
      <c r="L39" s="315">
        <f>ROUND(L40,2)+ROUND(L41,2)+ROUND(L42,2)+ROUND(L43,2)+ROUND(L44,2)+ROUND(L45,2)+ROUND(L46,2)+ROUND(L47,2)+ROUND(L48,2)+ROUND(L49,2)+ROUND(L50,2)+ROUND(L51,2)+ROUND(L52,2)</f>
        <v>1727125.98</v>
      </c>
      <c r="M39" s="314" t="s">
        <v>21</v>
      </c>
      <c r="N39" s="314" t="s">
        <v>21</v>
      </c>
      <c r="O39" s="314" t="s">
        <v>21</v>
      </c>
      <c r="P39" s="314" t="s">
        <v>21</v>
      </c>
      <c r="Q39" s="314" t="s">
        <v>21</v>
      </c>
      <c r="R39" s="314" t="s">
        <v>21</v>
      </c>
      <c r="S39" s="314" t="s">
        <v>21</v>
      </c>
    </row>
    <row r="40" spans="1:19" ht="45" customHeight="1" x14ac:dyDescent="0.3">
      <c r="A40" s="316" t="s">
        <v>23</v>
      </c>
      <c r="B40" s="316" t="s">
        <v>142</v>
      </c>
      <c r="C40" s="316" t="s">
        <v>25</v>
      </c>
      <c r="D40" s="316" t="s">
        <v>143</v>
      </c>
      <c r="E40" s="316" t="s">
        <v>144</v>
      </c>
      <c r="F40" s="317">
        <f t="shared" ref="F40:F52" si="8">R40</f>
        <v>173.31</v>
      </c>
      <c r="G40" s="316" t="s">
        <v>61</v>
      </c>
      <c r="H40" s="318">
        <v>157.80000000000001</v>
      </c>
      <c r="I40" s="319">
        <v>157.80000000000001</v>
      </c>
      <c r="J40" s="320">
        <v>0.28389999999999999</v>
      </c>
      <c r="K40" s="321">
        <f t="shared" ref="K40:K52" si="9">ROUND(I40,2)+(ROUND(I40,2)*J40)</f>
        <v>202.59942000000001</v>
      </c>
      <c r="L40" s="322">
        <f t="shared" ref="L40:L52" si="10">ROUND(S40,2)</f>
        <v>35112.61</v>
      </c>
      <c r="M40" s="316"/>
      <c r="N40" s="316" t="s">
        <v>79</v>
      </c>
      <c r="O40" s="316" t="s">
        <v>145</v>
      </c>
      <c r="P40" s="316" t="s">
        <v>146</v>
      </c>
      <c r="Q40" s="316" t="s">
        <v>145</v>
      </c>
      <c r="R40" s="323">
        <v>173.31</v>
      </c>
      <c r="S40" s="324">
        <f t="shared" ref="S40:S52" si="11">ROUND(K40,2)*R40</f>
        <v>35112.606</v>
      </c>
    </row>
    <row r="41" spans="1:19" ht="45" customHeight="1" x14ac:dyDescent="0.3">
      <c r="A41" s="325" t="s">
        <v>23</v>
      </c>
      <c r="B41" s="325" t="s">
        <v>147</v>
      </c>
      <c r="C41" s="325" t="s">
        <v>25</v>
      </c>
      <c r="D41" s="325" t="s">
        <v>148</v>
      </c>
      <c r="E41" s="325" t="s">
        <v>149</v>
      </c>
      <c r="F41" s="326">
        <f t="shared" si="8"/>
        <v>1733.1</v>
      </c>
      <c r="G41" s="325" t="s">
        <v>28</v>
      </c>
      <c r="H41" s="327">
        <v>70.150000000000006</v>
      </c>
      <c r="I41" s="328">
        <v>70.150000000000006</v>
      </c>
      <c r="J41" s="329">
        <v>0.28389999999999999</v>
      </c>
      <c r="K41" s="330">
        <f t="shared" si="9"/>
        <v>90.065584999999999</v>
      </c>
      <c r="L41" s="331">
        <f t="shared" si="10"/>
        <v>156100.32</v>
      </c>
      <c r="M41" s="325"/>
      <c r="N41" s="325" t="s">
        <v>79</v>
      </c>
      <c r="O41" s="325" t="s">
        <v>145</v>
      </c>
      <c r="P41" s="325" t="s">
        <v>146</v>
      </c>
      <c r="Q41" s="325" t="s">
        <v>145</v>
      </c>
      <c r="R41" s="332">
        <v>1733.1</v>
      </c>
      <c r="S41" s="333">
        <f t="shared" si="11"/>
        <v>156100.31699999998</v>
      </c>
    </row>
    <row r="42" spans="1:19" ht="45" customHeight="1" x14ac:dyDescent="0.3">
      <c r="A42" s="334" t="s">
        <v>23</v>
      </c>
      <c r="B42" s="334" t="s">
        <v>150</v>
      </c>
      <c r="C42" s="334" t="s">
        <v>25</v>
      </c>
      <c r="D42" s="334" t="s">
        <v>151</v>
      </c>
      <c r="E42" s="334" t="s">
        <v>152</v>
      </c>
      <c r="F42" s="335">
        <f t="shared" si="8"/>
        <v>23.4</v>
      </c>
      <c r="G42" s="334" t="s">
        <v>28</v>
      </c>
      <c r="H42" s="336">
        <v>108.38</v>
      </c>
      <c r="I42" s="337">
        <v>108.38</v>
      </c>
      <c r="J42" s="338">
        <v>0.28389999999999999</v>
      </c>
      <c r="K42" s="339">
        <f t="shared" si="9"/>
        <v>139.14908199999999</v>
      </c>
      <c r="L42" s="340">
        <f t="shared" si="10"/>
        <v>3256.11</v>
      </c>
      <c r="M42" s="334"/>
      <c r="N42" s="334" t="s">
        <v>79</v>
      </c>
      <c r="O42" s="334" t="s">
        <v>145</v>
      </c>
      <c r="P42" s="334" t="s">
        <v>146</v>
      </c>
      <c r="Q42" s="334" t="s">
        <v>145</v>
      </c>
      <c r="R42" s="341">
        <v>23.4</v>
      </c>
      <c r="S42" s="342">
        <f t="shared" si="11"/>
        <v>3256.11</v>
      </c>
    </row>
    <row r="43" spans="1:19" ht="45" customHeight="1" x14ac:dyDescent="0.3">
      <c r="A43" s="343" t="s">
        <v>23</v>
      </c>
      <c r="B43" s="343" t="s">
        <v>153</v>
      </c>
      <c r="C43" s="343" t="s">
        <v>30</v>
      </c>
      <c r="D43" s="343" t="s">
        <v>154</v>
      </c>
      <c r="E43" s="343" t="s">
        <v>155</v>
      </c>
      <c r="F43" s="344">
        <f t="shared" si="8"/>
        <v>1411</v>
      </c>
      <c r="G43" s="343" t="s">
        <v>28</v>
      </c>
      <c r="H43" s="345">
        <v>1.71</v>
      </c>
      <c r="I43" s="346">
        <v>1.71</v>
      </c>
      <c r="J43" s="347">
        <v>0.28389999999999999</v>
      </c>
      <c r="K43" s="348">
        <f t="shared" si="9"/>
        <v>2.1954690000000001</v>
      </c>
      <c r="L43" s="349">
        <f t="shared" si="10"/>
        <v>3104.2</v>
      </c>
      <c r="M43" s="343"/>
      <c r="N43" s="343" t="s">
        <v>103</v>
      </c>
      <c r="O43" s="343" t="s">
        <v>156</v>
      </c>
      <c r="P43" s="343" t="s">
        <v>157</v>
      </c>
      <c r="Q43" s="343" t="s">
        <v>141</v>
      </c>
      <c r="R43" s="350">
        <v>1411</v>
      </c>
      <c r="S43" s="351">
        <f t="shared" si="11"/>
        <v>3104.2000000000003</v>
      </c>
    </row>
    <row r="44" spans="1:19" ht="45" customHeight="1" x14ac:dyDescent="0.3">
      <c r="A44" s="352" t="s">
        <v>23</v>
      </c>
      <c r="B44" s="352" t="s">
        <v>158</v>
      </c>
      <c r="C44" s="352" t="s">
        <v>25</v>
      </c>
      <c r="D44" s="352" t="s">
        <v>159</v>
      </c>
      <c r="E44" s="352" t="s">
        <v>160</v>
      </c>
      <c r="F44" s="353">
        <f t="shared" si="8"/>
        <v>1373</v>
      </c>
      <c r="G44" s="352" t="s">
        <v>78</v>
      </c>
      <c r="H44" s="354">
        <v>53.83</v>
      </c>
      <c r="I44" s="355">
        <v>53.83</v>
      </c>
      <c r="J44" s="356">
        <v>0.28389999999999999</v>
      </c>
      <c r="K44" s="357">
        <f t="shared" si="9"/>
        <v>69.112336999999997</v>
      </c>
      <c r="L44" s="358">
        <f t="shared" si="10"/>
        <v>94888.03</v>
      </c>
      <c r="M44" s="352"/>
      <c r="N44" s="352" t="s">
        <v>103</v>
      </c>
      <c r="O44" s="352" t="s">
        <v>156</v>
      </c>
      <c r="P44" s="352" t="s">
        <v>157</v>
      </c>
      <c r="Q44" s="352" t="s">
        <v>141</v>
      </c>
      <c r="R44" s="359">
        <v>1373</v>
      </c>
      <c r="S44" s="360">
        <f t="shared" si="11"/>
        <v>94888.03</v>
      </c>
    </row>
    <row r="45" spans="1:19" ht="45" customHeight="1" x14ac:dyDescent="0.3">
      <c r="A45" s="361" t="s">
        <v>23</v>
      </c>
      <c r="B45" s="361" t="s">
        <v>161</v>
      </c>
      <c r="C45" s="361" t="s">
        <v>25</v>
      </c>
      <c r="D45" s="361" t="s">
        <v>162</v>
      </c>
      <c r="E45" s="361" t="s">
        <v>163</v>
      </c>
      <c r="F45" s="362">
        <f t="shared" si="8"/>
        <v>38</v>
      </c>
      <c r="G45" s="361" t="s">
        <v>78</v>
      </c>
      <c r="H45" s="363">
        <v>60.53</v>
      </c>
      <c r="I45" s="364">
        <v>60.53</v>
      </c>
      <c r="J45" s="365">
        <v>0.28389999999999999</v>
      </c>
      <c r="K45" s="366">
        <f t="shared" si="9"/>
        <v>77.714466999999999</v>
      </c>
      <c r="L45" s="367">
        <f t="shared" si="10"/>
        <v>2952.98</v>
      </c>
      <c r="M45" s="361"/>
      <c r="N45" s="361" t="s">
        <v>103</v>
      </c>
      <c r="O45" s="361" t="s">
        <v>156</v>
      </c>
      <c r="P45" s="361" t="s">
        <v>157</v>
      </c>
      <c r="Q45" s="361" t="s">
        <v>141</v>
      </c>
      <c r="R45" s="368">
        <v>38</v>
      </c>
      <c r="S45" s="369">
        <f t="shared" si="11"/>
        <v>2952.9799999999996</v>
      </c>
    </row>
    <row r="46" spans="1:19" ht="45" customHeight="1" x14ac:dyDescent="0.3">
      <c r="A46" s="370" t="s">
        <v>23</v>
      </c>
      <c r="B46" s="370" t="s">
        <v>164</v>
      </c>
      <c r="C46" s="370" t="s">
        <v>25</v>
      </c>
      <c r="D46" s="370" t="s">
        <v>165</v>
      </c>
      <c r="E46" s="370" t="s">
        <v>166</v>
      </c>
      <c r="F46" s="371">
        <f t="shared" si="8"/>
        <v>43</v>
      </c>
      <c r="G46" s="370" t="s">
        <v>78</v>
      </c>
      <c r="H46" s="372">
        <v>158.65</v>
      </c>
      <c r="I46" s="373">
        <v>158.65</v>
      </c>
      <c r="J46" s="374">
        <v>0.28389999999999999</v>
      </c>
      <c r="K46" s="375">
        <f t="shared" si="9"/>
        <v>203.69073500000002</v>
      </c>
      <c r="L46" s="376">
        <f t="shared" si="10"/>
        <v>8758.67</v>
      </c>
      <c r="M46" s="370"/>
      <c r="N46" s="370" t="s">
        <v>103</v>
      </c>
      <c r="O46" s="370" t="s">
        <v>156</v>
      </c>
      <c r="P46" s="370" t="s">
        <v>157</v>
      </c>
      <c r="Q46" s="370" t="s">
        <v>141</v>
      </c>
      <c r="R46" s="377">
        <v>43</v>
      </c>
      <c r="S46" s="378">
        <f t="shared" si="11"/>
        <v>8758.67</v>
      </c>
    </row>
    <row r="47" spans="1:19" ht="45" customHeight="1" x14ac:dyDescent="0.3">
      <c r="A47" s="379" t="s">
        <v>23</v>
      </c>
      <c r="B47" s="379" t="s">
        <v>167</v>
      </c>
      <c r="C47" s="379" t="s">
        <v>25</v>
      </c>
      <c r="D47" s="379" t="s">
        <v>168</v>
      </c>
      <c r="E47" s="379" t="s">
        <v>169</v>
      </c>
      <c r="F47" s="380">
        <f t="shared" si="8"/>
        <v>1097.6400000000001</v>
      </c>
      <c r="G47" s="379" t="s">
        <v>61</v>
      </c>
      <c r="H47" s="381">
        <v>166.99</v>
      </c>
      <c r="I47" s="382">
        <v>166.99</v>
      </c>
      <c r="J47" s="383">
        <v>0.28389999999999999</v>
      </c>
      <c r="K47" s="384">
        <f t="shared" si="9"/>
        <v>214.398461</v>
      </c>
      <c r="L47" s="385">
        <f t="shared" si="10"/>
        <v>235334.02</v>
      </c>
      <c r="M47" s="379"/>
      <c r="N47" s="379" t="s">
        <v>103</v>
      </c>
      <c r="O47" s="379" t="s">
        <v>156</v>
      </c>
      <c r="P47" s="379" t="s">
        <v>157</v>
      </c>
      <c r="Q47" s="379" t="s">
        <v>141</v>
      </c>
      <c r="R47" s="386">
        <v>1097.6400000000001</v>
      </c>
      <c r="S47" s="387">
        <f t="shared" si="11"/>
        <v>235334.01600000003</v>
      </c>
    </row>
    <row r="48" spans="1:19" ht="45" customHeight="1" x14ac:dyDescent="0.3">
      <c r="A48" s="388" t="s">
        <v>23</v>
      </c>
      <c r="B48" s="388" t="s">
        <v>170</v>
      </c>
      <c r="C48" s="388" t="s">
        <v>30</v>
      </c>
      <c r="D48" s="388" t="s">
        <v>171</v>
      </c>
      <c r="E48" s="388" t="s">
        <v>172</v>
      </c>
      <c r="F48" s="389">
        <f t="shared" si="8"/>
        <v>6098</v>
      </c>
      <c r="G48" s="388" t="s">
        <v>28</v>
      </c>
      <c r="H48" s="390">
        <v>15.64</v>
      </c>
      <c r="I48" s="391">
        <v>15.64</v>
      </c>
      <c r="J48" s="392">
        <v>0.28389999999999999</v>
      </c>
      <c r="K48" s="393">
        <f t="shared" si="9"/>
        <v>20.080196000000001</v>
      </c>
      <c r="L48" s="394">
        <f t="shared" si="10"/>
        <v>122447.84</v>
      </c>
      <c r="M48" s="388"/>
      <c r="N48" s="388" t="s">
        <v>103</v>
      </c>
      <c r="O48" s="388" t="s">
        <v>156</v>
      </c>
      <c r="P48" s="388" t="s">
        <v>157</v>
      </c>
      <c r="Q48" s="388" t="s">
        <v>141</v>
      </c>
      <c r="R48" s="395">
        <v>6098</v>
      </c>
      <c r="S48" s="396">
        <f t="shared" si="11"/>
        <v>122447.84</v>
      </c>
    </row>
    <row r="49" spans="1:19" ht="45" customHeight="1" x14ac:dyDescent="0.3">
      <c r="A49" s="397" t="s">
        <v>23</v>
      </c>
      <c r="B49" s="397" t="s">
        <v>173</v>
      </c>
      <c r="C49" s="397" t="s">
        <v>30</v>
      </c>
      <c r="D49" s="397" t="s">
        <v>174</v>
      </c>
      <c r="E49" s="397" t="s">
        <v>175</v>
      </c>
      <c r="F49" s="398">
        <f t="shared" si="8"/>
        <v>6098</v>
      </c>
      <c r="G49" s="397" t="s">
        <v>28</v>
      </c>
      <c r="H49" s="399">
        <v>6.43</v>
      </c>
      <c r="I49" s="400">
        <v>6.43</v>
      </c>
      <c r="J49" s="401">
        <v>0.28389999999999999</v>
      </c>
      <c r="K49" s="402">
        <f t="shared" si="9"/>
        <v>8.2554769999999991</v>
      </c>
      <c r="L49" s="403">
        <f t="shared" si="10"/>
        <v>50369.48</v>
      </c>
      <c r="M49" s="397"/>
      <c r="N49" s="397" t="s">
        <v>103</v>
      </c>
      <c r="O49" s="397" t="s">
        <v>156</v>
      </c>
      <c r="P49" s="397" t="s">
        <v>157</v>
      </c>
      <c r="Q49" s="397" t="s">
        <v>141</v>
      </c>
      <c r="R49" s="404">
        <v>6098</v>
      </c>
      <c r="S49" s="405">
        <f t="shared" si="11"/>
        <v>50369.479999999996</v>
      </c>
    </row>
    <row r="50" spans="1:19" ht="45" customHeight="1" x14ac:dyDescent="0.3">
      <c r="A50" s="406" t="s">
        <v>23</v>
      </c>
      <c r="B50" s="406" t="s">
        <v>176</v>
      </c>
      <c r="C50" s="406" t="s">
        <v>25</v>
      </c>
      <c r="D50" s="406" t="s">
        <v>177</v>
      </c>
      <c r="E50" s="406" t="s">
        <v>178</v>
      </c>
      <c r="F50" s="407">
        <f t="shared" si="8"/>
        <v>304.89999999999998</v>
      </c>
      <c r="G50" s="406" t="s">
        <v>61</v>
      </c>
      <c r="H50" s="408">
        <v>1235.6500000000001</v>
      </c>
      <c r="I50" s="409">
        <v>1235.6500000000001</v>
      </c>
      <c r="J50" s="410">
        <v>0.28389999999999999</v>
      </c>
      <c r="K50" s="411">
        <f t="shared" si="9"/>
        <v>1586.451035</v>
      </c>
      <c r="L50" s="412">
        <f t="shared" si="10"/>
        <v>483708.61</v>
      </c>
      <c r="M50" s="406"/>
      <c r="N50" s="406" t="s">
        <v>103</v>
      </c>
      <c r="O50" s="406" t="s">
        <v>156</v>
      </c>
      <c r="P50" s="406" t="s">
        <v>157</v>
      </c>
      <c r="Q50" s="406" t="s">
        <v>141</v>
      </c>
      <c r="R50" s="413">
        <v>304.89999999999998</v>
      </c>
      <c r="S50" s="414">
        <f t="shared" si="11"/>
        <v>483708.60499999998</v>
      </c>
    </row>
    <row r="51" spans="1:19" ht="45" customHeight="1" x14ac:dyDescent="0.3">
      <c r="A51" s="415" t="s">
        <v>23</v>
      </c>
      <c r="B51" s="415" t="s">
        <v>179</v>
      </c>
      <c r="C51" s="415" t="s">
        <v>25</v>
      </c>
      <c r="D51" s="415" t="s">
        <v>180</v>
      </c>
      <c r="E51" s="415" t="s">
        <v>181</v>
      </c>
      <c r="F51" s="416">
        <f t="shared" si="8"/>
        <v>243.92</v>
      </c>
      <c r="G51" s="415" t="s">
        <v>61</v>
      </c>
      <c r="H51" s="417">
        <v>1432.26</v>
      </c>
      <c r="I51" s="418">
        <v>1432.26</v>
      </c>
      <c r="J51" s="419">
        <v>0.28389999999999999</v>
      </c>
      <c r="K51" s="420">
        <f t="shared" si="9"/>
        <v>1838.878614</v>
      </c>
      <c r="L51" s="421">
        <f t="shared" si="10"/>
        <v>448539.61</v>
      </c>
      <c r="M51" s="415"/>
      <c r="N51" s="415" t="s">
        <v>103</v>
      </c>
      <c r="O51" s="415" t="s">
        <v>156</v>
      </c>
      <c r="P51" s="415" t="s">
        <v>157</v>
      </c>
      <c r="Q51" s="415" t="s">
        <v>141</v>
      </c>
      <c r="R51" s="422">
        <v>243.92</v>
      </c>
      <c r="S51" s="423">
        <f t="shared" si="11"/>
        <v>448539.60960000003</v>
      </c>
    </row>
    <row r="52" spans="1:19" ht="45" customHeight="1" x14ac:dyDescent="0.3">
      <c r="A52" s="424" t="s">
        <v>23</v>
      </c>
      <c r="B52" s="424" t="s">
        <v>182</v>
      </c>
      <c r="C52" s="424" t="s">
        <v>25</v>
      </c>
      <c r="D52" s="424" t="s">
        <v>183</v>
      </c>
      <c r="E52" s="424" t="s">
        <v>184</v>
      </c>
      <c r="F52" s="425">
        <f t="shared" si="8"/>
        <v>37868.58</v>
      </c>
      <c r="G52" s="424" t="s">
        <v>73</v>
      </c>
      <c r="H52" s="426">
        <v>1.7</v>
      </c>
      <c r="I52" s="427">
        <v>1.7</v>
      </c>
      <c r="J52" s="428">
        <v>0.28389999999999999</v>
      </c>
      <c r="K52" s="429">
        <f t="shared" si="9"/>
        <v>2.1826300000000001</v>
      </c>
      <c r="L52" s="430">
        <f t="shared" si="10"/>
        <v>82553.5</v>
      </c>
      <c r="M52" s="424"/>
      <c r="N52" s="424" t="s">
        <v>103</v>
      </c>
      <c r="O52" s="424" t="s">
        <v>156</v>
      </c>
      <c r="P52" s="424" t="s">
        <v>157</v>
      </c>
      <c r="Q52" s="424" t="s">
        <v>141</v>
      </c>
      <c r="R52" s="431">
        <v>37868.58</v>
      </c>
      <c r="S52" s="432">
        <f t="shared" si="11"/>
        <v>82553.504400000005</v>
      </c>
    </row>
    <row r="53" spans="1:19" ht="45" customHeight="1" x14ac:dyDescent="0.3">
      <c r="A53" s="433" t="s">
        <v>19</v>
      </c>
      <c r="B53" s="433" t="s">
        <v>79</v>
      </c>
      <c r="C53" s="433" t="s">
        <v>21</v>
      </c>
      <c r="D53" s="433" t="s">
        <v>21</v>
      </c>
      <c r="E53" s="433" t="s">
        <v>185</v>
      </c>
      <c r="F53" s="433" t="s">
        <v>21</v>
      </c>
      <c r="G53" s="433" t="s">
        <v>21</v>
      </c>
      <c r="H53" s="433" t="s">
        <v>21</v>
      </c>
      <c r="I53" s="433" t="s">
        <v>21</v>
      </c>
      <c r="J53" s="433" t="s">
        <v>21</v>
      </c>
      <c r="K53" s="433" t="s">
        <v>21</v>
      </c>
      <c r="L53" s="434">
        <f>ROUND(L54,2)+ROUND(L55,2)</f>
        <v>31435.72</v>
      </c>
      <c r="M53" s="433" t="s">
        <v>21</v>
      </c>
      <c r="N53" s="433" t="s">
        <v>21</v>
      </c>
      <c r="O53" s="433" t="s">
        <v>21</v>
      </c>
      <c r="P53" s="433" t="s">
        <v>21</v>
      </c>
      <c r="Q53" s="433" t="s">
        <v>21</v>
      </c>
      <c r="R53" s="433" t="s">
        <v>21</v>
      </c>
      <c r="S53" s="433" t="s">
        <v>21</v>
      </c>
    </row>
    <row r="54" spans="1:19" ht="45" customHeight="1" x14ac:dyDescent="0.3">
      <c r="A54" s="435" t="s">
        <v>23</v>
      </c>
      <c r="B54" s="435" t="s">
        <v>186</v>
      </c>
      <c r="C54" s="435" t="s">
        <v>25</v>
      </c>
      <c r="D54" s="435" t="s">
        <v>187</v>
      </c>
      <c r="E54" s="435" t="s">
        <v>188</v>
      </c>
      <c r="F54" s="436">
        <f>R54</f>
        <v>75.5</v>
      </c>
      <c r="G54" s="435" t="s">
        <v>28</v>
      </c>
      <c r="H54" s="437">
        <v>36.770000000000003</v>
      </c>
      <c r="I54" s="438">
        <v>36.770000000000003</v>
      </c>
      <c r="J54" s="439">
        <v>0.28389999999999999</v>
      </c>
      <c r="K54" s="440">
        <f>ROUND(I54,2)+(ROUND(I54,2)*J54)</f>
        <v>47.209003000000003</v>
      </c>
      <c r="L54" s="441">
        <f>ROUND(S54,2)</f>
        <v>3564.36</v>
      </c>
      <c r="M54" s="435"/>
      <c r="N54" s="435" t="s">
        <v>146</v>
      </c>
      <c r="O54" s="435" t="s">
        <v>185</v>
      </c>
      <c r="P54" s="435" t="s">
        <v>189</v>
      </c>
      <c r="Q54" s="435" t="s">
        <v>185</v>
      </c>
      <c r="R54" s="442">
        <v>75.5</v>
      </c>
      <c r="S54" s="443">
        <f>ROUND(K54,2)*R54</f>
        <v>3564.355</v>
      </c>
    </row>
    <row r="55" spans="1:19" ht="45" customHeight="1" x14ac:dyDescent="0.3">
      <c r="A55" s="444" t="s">
        <v>23</v>
      </c>
      <c r="B55" s="444" t="s">
        <v>190</v>
      </c>
      <c r="C55" s="444" t="s">
        <v>25</v>
      </c>
      <c r="D55" s="444" t="s">
        <v>191</v>
      </c>
      <c r="E55" s="444" t="s">
        <v>192</v>
      </c>
      <c r="F55" s="445">
        <f>R55</f>
        <v>3256</v>
      </c>
      <c r="G55" s="444" t="s">
        <v>78</v>
      </c>
      <c r="H55" s="446">
        <v>6.67</v>
      </c>
      <c r="I55" s="447">
        <v>6.67</v>
      </c>
      <c r="J55" s="448">
        <v>0.28389999999999999</v>
      </c>
      <c r="K55" s="449">
        <f>ROUND(I55,2)+(ROUND(I55,2)*J55)</f>
        <v>8.5636130000000001</v>
      </c>
      <c r="L55" s="450">
        <f>ROUND(S55,2)</f>
        <v>27871.360000000001</v>
      </c>
      <c r="M55" s="444"/>
      <c r="N55" s="444" t="s">
        <v>146</v>
      </c>
      <c r="O55" s="444" t="s">
        <v>185</v>
      </c>
      <c r="P55" s="444" t="s">
        <v>189</v>
      </c>
      <c r="Q55" s="444" t="s">
        <v>185</v>
      </c>
      <c r="R55" s="451">
        <v>3256</v>
      </c>
      <c r="S55" s="452">
        <f>ROUND(K55,2)*R55</f>
        <v>27871.360000000001</v>
      </c>
    </row>
    <row r="56" spans="1:19" ht="45" customHeight="1" x14ac:dyDescent="0.3">
      <c r="A56" s="453" t="s">
        <v>19</v>
      </c>
      <c r="B56" s="453" t="s">
        <v>103</v>
      </c>
      <c r="C56" s="453" t="s">
        <v>21</v>
      </c>
      <c r="D56" s="453" t="s">
        <v>21</v>
      </c>
      <c r="E56" s="453" t="s">
        <v>193</v>
      </c>
      <c r="F56" s="453" t="s">
        <v>21</v>
      </c>
      <c r="G56" s="453" t="s">
        <v>21</v>
      </c>
      <c r="H56" s="453" t="s">
        <v>21</v>
      </c>
      <c r="I56" s="453" t="s">
        <v>21</v>
      </c>
      <c r="J56" s="453" t="s">
        <v>21</v>
      </c>
      <c r="K56" s="453" t="s">
        <v>21</v>
      </c>
      <c r="L56" s="454">
        <f>ROUND(L57,2)+ROUND(L58,2)</f>
        <v>14569.94</v>
      </c>
      <c r="M56" s="453" t="s">
        <v>21</v>
      </c>
      <c r="N56" s="453" t="s">
        <v>21</v>
      </c>
      <c r="O56" s="453" t="s">
        <v>21</v>
      </c>
      <c r="P56" s="453" t="s">
        <v>21</v>
      </c>
      <c r="Q56" s="453" t="s">
        <v>21</v>
      </c>
      <c r="R56" s="453" t="s">
        <v>21</v>
      </c>
      <c r="S56" s="453" t="s">
        <v>21</v>
      </c>
    </row>
    <row r="57" spans="1:19" ht="45" customHeight="1" x14ac:dyDescent="0.3">
      <c r="A57" s="455" t="s">
        <v>23</v>
      </c>
      <c r="B57" s="455" t="s">
        <v>194</v>
      </c>
      <c r="C57" s="455" t="s">
        <v>25</v>
      </c>
      <c r="D57" s="455" t="s">
        <v>195</v>
      </c>
      <c r="E57" s="455" t="s">
        <v>196</v>
      </c>
      <c r="F57" s="456">
        <f>R57</f>
        <v>11</v>
      </c>
      <c r="G57" s="455" t="s">
        <v>40</v>
      </c>
      <c r="H57" s="457">
        <v>107.66</v>
      </c>
      <c r="I57" s="458">
        <v>107.66</v>
      </c>
      <c r="J57" s="459">
        <v>0.28389999999999999</v>
      </c>
      <c r="K57" s="460">
        <f>ROUND(I57,2)+(ROUND(I57,2)*J57)</f>
        <v>138.22467399999999</v>
      </c>
      <c r="L57" s="461">
        <f>ROUND(S57,2)</f>
        <v>1520.42</v>
      </c>
      <c r="M57" s="455"/>
      <c r="N57" s="455" t="s">
        <v>157</v>
      </c>
      <c r="O57" s="455" t="s">
        <v>193</v>
      </c>
      <c r="P57" s="455" t="s">
        <v>197</v>
      </c>
      <c r="Q57" s="455" t="s">
        <v>193</v>
      </c>
      <c r="R57" s="462">
        <v>11</v>
      </c>
      <c r="S57" s="463">
        <f>ROUND(K57,2)*R57</f>
        <v>1520.42</v>
      </c>
    </row>
    <row r="58" spans="1:19" ht="45" customHeight="1" x14ac:dyDescent="0.3">
      <c r="A58" s="464" t="s">
        <v>23</v>
      </c>
      <c r="B58" s="464" t="s">
        <v>198</v>
      </c>
      <c r="C58" s="464" t="s">
        <v>25</v>
      </c>
      <c r="D58" s="464" t="s">
        <v>199</v>
      </c>
      <c r="E58" s="464" t="s">
        <v>200</v>
      </c>
      <c r="F58" s="465">
        <f>R58</f>
        <v>11</v>
      </c>
      <c r="G58" s="464" t="s">
        <v>28</v>
      </c>
      <c r="H58" s="466">
        <v>924</v>
      </c>
      <c r="I58" s="467">
        <v>924</v>
      </c>
      <c r="J58" s="468">
        <v>0.28389999999999999</v>
      </c>
      <c r="K58" s="469">
        <f>ROUND(I58,2)+(ROUND(I58,2)*J58)</f>
        <v>1186.3235999999999</v>
      </c>
      <c r="L58" s="470">
        <f>ROUND(S58,2)</f>
        <v>13049.52</v>
      </c>
      <c r="M58" s="464"/>
      <c r="N58" s="464" t="s">
        <v>157</v>
      </c>
      <c r="O58" s="464" t="s">
        <v>193</v>
      </c>
      <c r="P58" s="464" t="s">
        <v>197</v>
      </c>
      <c r="Q58" s="464" t="s">
        <v>193</v>
      </c>
      <c r="R58" s="471">
        <v>11</v>
      </c>
      <c r="S58" s="472">
        <f>ROUND(K58,2)*R58</f>
        <v>13049.519999999999</v>
      </c>
    </row>
    <row r="59" spans="1:19" ht="45" customHeight="1" x14ac:dyDescent="0.3">
      <c r="A59" s="473" t="s">
        <v>19</v>
      </c>
      <c r="B59" s="473" t="s">
        <v>146</v>
      </c>
      <c r="C59" s="473" t="s">
        <v>21</v>
      </c>
      <c r="D59" s="473" t="s">
        <v>21</v>
      </c>
      <c r="E59" s="473" t="s">
        <v>201</v>
      </c>
      <c r="F59" s="473" t="s">
        <v>21</v>
      </c>
      <c r="G59" s="473" t="s">
        <v>21</v>
      </c>
      <c r="H59" s="473" t="s">
        <v>21</v>
      </c>
      <c r="I59" s="473" t="s">
        <v>21</v>
      </c>
      <c r="J59" s="473" t="s">
        <v>21</v>
      </c>
      <c r="K59" s="473" t="s">
        <v>21</v>
      </c>
      <c r="L59" s="474">
        <f>ROUND(L60,2)+ROUND(L61,2)+ROUND(L62,2)+ROUND(L63,2)</f>
        <v>8912.7199999999993</v>
      </c>
      <c r="M59" s="473" t="s">
        <v>21</v>
      </c>
      <c r="N59" s="473" t="s">
        <v>21</v>
      </c>
      <c r="O59" s="473" t="s">
        <v>21</v>
      </c>
      <c r="P59" s="473" t="s">
        <v>21</v>
      </c>
      <c r="Q59" s="473" t="s">
        <v>21</v>
      </c>
      <c r="R59" s="473" t="s">
        <v>21</v>
      </c>
      <c r="S59" s="473" t="s">
        <v>21</v>
      </c>
    </row>
    <row r="60" spans="1:19" ht="45" customHeight="1" x14ac:dyDescent="0.3">
      <c r="A60" s="475" t="s">
        <v>23</v>
      </c>
      <c r="B60" s="475" t="s">
        <v>202</v>
      </c>
      <c r="C60" s="475" t="s">
        <v>30</v>
      </c>
      <c r="D60" s="475" t="s">
        <v>203</v>
      </c>
      <c r="E60" s="475" t="s">
        <v>204</v>
      </c>
      <c r="F60" s="476">
        <f>R60</f>
        <v>1</v>
      </c>
      <c r="G60" s="475" t="s">
        <v>40</v>
      </c>
      <c r="H60" s="477">
        <v>255.3</v>
      </c>
      <c r="I60" s="478">
        <v>255.3</v>
      </c>
      <c r="J60" s="479">
        <v>0.28389999999999999</v>
      </c>
      <c r="K60" s="480">
        <f>ROUND(I60,2)+(ROUND(I60,2)*J60)</f>
        <v>327.77967000000001</v>
      </c>
      <c r="L60" s="481">
        <f>ROUND(S60,2)</f>
        <v>327.78</v>
      </c>
      <c r="M60" s="475"/>
      <c r="N60" s="475" t="s">
        <v>79</v>
      </c>
      <c r="O60" s="475" t="s">
        <v>145</v>
      </c>
      <c r="P60" s="475" t="s">
        <v>205</v>
      </c>
      <c r="Q60" s="475" t="s">
        <v>201</v>
      </c>
      <c r="R60" s="482">
        <v>1</v>
      </c>
      <c r="S60" s="483">
        <f>ROUND(K60,2)*R60</f>
        <v>327.78</v>
      </c>
    </row>
    <row r="61" spans="1:19" ht="45" customHeight="1" x14ac:dyDescent="0.3">
      <c r="A61" s="484" t="s">
        <v>23</v>
      </c>
      <c r="B61" s="484" t="s">
        <v>206</v>
      </c>
      <c r="C61" s="484" t="s">
        <v>25</v>
      </c>
      <c r="D61" s="484" t="s">
        <v>207</v>
      </c>
      <c r="E61" s="484" t="s">
        <v>208</v>
      </c>
      <c r="F61" s="485">
        <f>R61</f>
        <v>11</v>
      </c>
      <c r="G61" s="484" t="s">
        <v>40</v>
      </c>
      <c r="H61" s="486">
        <v>419.63</v>
      </c>
      <c r="I61" s="487">
        <v>419.63</v>
      </c>
      <c r="J61" s="488">
        <v>0.28389999999999999</v>
      </c>
      <c r="K61" s="489">
        <f>ROUND(I61,2)+(ROUND(I61,2)*J61)</f>
        <v>538.76295700000003</v>
      </c>
      <c r="L61" s="490">
        <f>ROUND(S61,2)</f>
        <v>5926.36</v>
      </c>
      <c r="M61" s="484"/>
      <c r="N61" s="484" t="s">
        <v>56</v>
      </c>
      <c r="O61" s="484" t="s">
        <v>52</v>
      </c>
      <c r="P61" s="484" t="s">
        <v>205</v>
      </c>
      <c r="Q61" s="484" t="s">
        <v>201</v>
      </c>
      <c r="R61" s="491">
        <v>11</v>
      </c>
      <c r="S61" s="492">
        <f>ROUND(K61,2)*R61</f>
        <v>5926.36</v>
      </c>
    </row>
    <row r="62" spans="1:19" ht="45" customHeight="1" x14ac:dyDescent="0.3">
      <c r="A62" s="493" t="s">
        <v>23</v>
      </c>
      <c r="B62" s="493" t="s">
        <v>209</v>
      </c>
      <c r="C62" s="493" t="s">
        <v>25</v>
      </c>
      <c r="D62" s="493" t="s">
        <v>210</v>
      </c>
      <c r="E62" s="493" t="s">
        <v>211</v>
      </c>
      <c r="F62" s="494">
        <f>R62</f>
        <v>11</v>
      </c>
      <c r="G62" s="493" t="s">
        <v>40</v>
      </c>
      <c r="H62" s="495">
        <v>86.29</v>
      </c>
      <c r="I62" s="496">
        <v>86.29</v>
      </c>
      <c r="J62" s="497">
        <v>0.28389999999999999</v>
      </c>
      <c r="K62" s="498">
        <f>ROUND(I62,2)+(ROUND(I62,2)*J62)</f>
        <v>110.78773100000001</v>
      </c>
      <c r="L62" s="499">
        <f>ROUND(S62,2)</f>
        <v>1218.69</v>
      </c>
      <c r="M62" s="493"/>
      <c r="N62" s="493" t="s">
        <v>56</v>
      </c>
      <c r="O62" s="493" t="s">
        <v>52</v>
      </c>
      <c r="P62" s="493" t="s">
        <v>205</v>
      </c>
      <c r="Q62" s="493" t="s">
        <v>201</v>
      </c>
      <c r="R62" s="500">
        <v>11</v>
      </c>
      <c r="S62" s="501">
        <f>ROUND(K62,2)*R62</f>
        <v>1218.69</v>
      </c>
    </row>
    <row r="63" spans="1:19" ht="45" customHeight="1" x14ac:dyDescent="0.3">
      <c r="A63" s="502" t="s">
        <v>23</v>
      </c>
      <c r="B63" s="502" t="s">
        <v>212</v>
      </c>
      <c r="C63" s="502" t="s">
        <v>25</v>
      </c>
      <c r="D63" s="502" t="s">
        <v>213</v>
      </c>
      <c r="E63" s="502" t="s">
        <v>214</v>
      </c>
      <c r="F63" s="503">
        <f>R63</f>
        <v>1</v>
      </c>
      <c r="G63" s="502" t="s">
        <v>40</v>
      </c>
      <c r="H63" s="504">
        <v>1121.51</v>
      </c>
      <c r="I63" s="505">
        <v>1121.5</v>
      </c>
      <c r="J63" s="506">
        <v>0.28389999999999999</v>
      </c>
      <c r="K63" s="507">
        <f>ROUND(I63,2)+(ROUND(I63,2)*J63)</f>
        <v>1439.8938499999999</v>
      </c>
      <c r="L63" s="508">
        <f>ROUND(S63,2)</f>
        <v>1439.89</v>
      </c>
      <c r="M63" s="502"/>
      <c r="N63" s="502" t="s">
        <v>56</v>
      </c>
      <c r="O63" s="502" t="s">
        <v>52</v>
      </c>
      <c r="P63" s="502" t="s">
        <v>146</v>
      </c>
      <c r="Q63" s="502" t="s">
        <v>145</v>
      </c>
      <c r="R63" s="509">
        <v>1</v>
      </c>
      <c r="S63" s="510">
        <f>ROUND(K63,2)*R63</f>
        <v>1439.89</v>
      </c>
    </row>
    <row r="64" spans="1:19" ht="45" customHeight="1" x14ac:dyDescent="0.3">
      <c r="A64" s="511" t="s">
        <v>21</v>
      </c>
      <c r="B64" s="511" t="s">
        <v>21</v>
      </c>
      <c r="C64" s="511" t="s">
        <v>21</v>
      </c>
      <c r="D64" s="511" t="s">
        <v>21</v>
      </c>
      <c r="E64" s="511" t="s">
        <v>21</v>
      </c>
      <c r="F64" s="511" t="s">
        <v>21</v>
      </c>
      <c r="G64" s="511" t="s">
        <v>21</v>
      </c>
      <c r="H64" s="511" t="s">
        <v>21</v>
      </c>
      <c r="I64" s="511" t="s">
        <v>21</v>
      </c>
      <c r="J64" s="511" t="s">
        <v>21</v>
      </c>
      <c r="K64" s="511" t="s">
        <v>21</v>
      </c>
      <c r="L64" s="511" t="s">
        <v>21</v>
      </c>
      <c r="M64" s="511" t="s">
        <v>21</v>
      </c>
      <c r="N64" s="511" t="s">
        <v>21</v>
      </c>
      <c r="O64" s="511" t="s">
        <v>21</v>
      </c>
      <c r="P64" s="511" t="s">
        <v>21</v>
      </c>
      <c r="Q64" s="511" t="s">
        <v>21</v>
      </c>
      <c r="R64" s="511" t="s">
        <v>215</v>
      </c>
      <c r="S64" s="512">
        <f>L2+L10+L16+L39+L53+L56+L59</f>
        <v>2157884.8200000003</v>
      </c>
    </row>
    <row r="65" spans="1:19" ht="45" customHeight="1" x14ac:dyDescent="0.3">
      <c r="A65" s="513" t="s">
        <v>21</v>
      </c>
      <c r="B65" s="513" t="s">
        <v>21</v>
      </c>
      <c r="C65" s="513" t="s">
        <v>21</v>
      </c>
      <c r="D65" s="513" t="s">
        <v>21</v>
      </c>
      <c r="E65" s="513" t="s">
        <v>21</v>
      </c>
      <c r="F65" s="513" t="s">
        <v>21</v>
      </c>
      <c r="G65" s="513" t="s">
        <v>21</v>
      </c>
      <c r="H65" s="513" t="s">
        <v>21</v>
      </c>
      <c r="I65" s="513" t="s">
        <v>21</v>
      </c>
      <c r="J65" s="513" t="s">
        <v>21</v>
      </c>
      <c r="K65" s="513" t="s">
        <v>21</v>
      </c>
      <c r="L65" s="513" t="s">
        <v>21</v>
      </c>
      <c r="M65" s="513" t="s">
        <v>21</v>
      </c>
      <c r="N65" s="513" t="s">
        <v>21</v>
      </c>
      <c r="O65" s="513" t="s">
        <v>21</v>
      </c>
      <c r="P65" s="513" t="s">
        <v>21</v>
      </c>
      <c r="Q65" s="513" t="s">
        <v>21</v>
      </c>
      <c r="R65" s="513" t="s">
        <v>216</v>
      </c>
      <c r="S65" s="514">
        <f>ROUND(2157884.82,2)-ROUND(S64,2)</f>
        <v>0</v>
      </c>
    </row>
  </sheetData>
  <pageMargins left="0.19685039370078741" right="0.19685039370078741" top="0.74803149606299213" bottom="0.74803149606299213" header="0.31496062992125984" footer="0.31496062992125984"/>
  <pageSetup paperSize="9" scale="4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4.4" x14ac:dyDescent="0.3"/>
  <cols>
    <col min="1" max="1" width="15" customWidth="1"/>
    <col min="2" max="2" width="50" customWidth="1"/>
    <col min="3" max="3" width="20" customWidth="1"/>
    <col min="4" max="4" width="50" customWidth="1"/>
    <col min="5" max="5" width="35" customWidth="1"/>
  </cols>
  <sheetData>
    <row r="1" spans="1:5" x14ac:dyDescent="0.3">
      <c r="A1" s="515" t="s">
        <v>217</v>
      </c>
      <c r="B1" s="515" t="s">
        <v>218</v>
      </c>
      <c r="C1" s="515" t="s">
        <v>219</v>
      </c>
      <c r="D1" s="515" t="s">
        <v>16</v>
      </c>
      <c r="E1" s="515" t="s">
        <v>220</v>
      </c>
    </row>
    <row r="2" spans="1:5" ht="45" customHeight="1" x14ac:dyDescent="0.3">
      <c r="A2" s="516" t="s">
        <v>20</v>
      </c>
      <c r="B2" s="516" t="s">
        <v>22</v>
      </c>
      <c r="C2" s="516" t="s">
        <v>20</v>
      </c>
      <c r="D2" s="516" t="s">
        <v>22</v>
      </c>
      <c r="E2" s="516" t="s">
        <v>20</v>
      </c>
    </row>
    <row r="3" spans="1:5" ht="45" customHeight="1" x14ac:dyDescent="0.3">
      <c r="A3" s="517" t="s">
        <v>41</v>
      </c>
      <c r="B3" s="517" t="s">
        <v>42</v>
      </c>
      <c r="C3" s="517" t="s">
        <v>41</v>
      </c>
      <c r="D3" s="517" t="s">
        <v>42</v>
      </c>
      <c r="E3" s="517" t="s">
        <v>56</v>
      </c>
    </row>
    <row r="4" spans="1:5" ht="45" customHeight="1" x14ac:dyDescent="0.3">
      <c r="A4" s="524" t="s">
        <v>56</v>
      </c>
      <c r="B4" s="524" t="s">
        <v>52</v>
      </c>
      <c r="C4" s="518" t="s">
        <v>56</v>
      </c>
      <c r="D4" s="518" t="s">
        <v>57</v>
      </c>
      <c r="E4" s="518" t="s">
        <v>41</v>
      </c>
    </row>
    <row r="5" spans="1:5" ht="45" customHeight="1" x14ac:dyDescent="0.3">
      <c r="A5" s="525"/>
      <c r="B5" s="525"/>
      <c r="C5" s="518" t="s">
        <v>68</v>
      </c>
      <c r="D5" s="518" t="s">
        <v>69</v>
      </c>
      <c r="E5" s="518" t="s">
        <v>41</v>
      </c>
    </row>
    <row r="6" spans="1:5" ht="45" customHeight="1" x14ac:dyDescent="0.3">
      <c r="A6" s="525"/>
      <c r="B6" s="525"/>
      <c r="C6" s="518" t="s">
        <v>146</v>
      </c>
      <c r="D6" s="518" t="s">
        <v>145</v>
      </c>
      <c r="E6" s="518" t="s">
        <v>41</v>
      </c>
    </row>
    <row r="7" spans="1:5" ht="45" customHeight="1" x14ac:dyDescent="0.3">
      <c r="A7" s="525"/>
      <c r="B7" s="525"/>
      <c r="C7" s="518" t="s">
        <v>205</v>
      </c>
      <c r="D7" s="518" t="s">
        <v>201</v>
      </c>
      <c r="E7" s="518" t="s">
        <v>103</v>
      </c>
    </row>
    <row r="8" spans="1:5" ht="45" customHeight="1" x14ac:dyDescent="0.3">
      <c r="A8" s="526" t="s">
        <v>68</v>
      </c>
      <c r="B8" s="526" t="s">
        <v>74</v>
      </c>
      <c r="C8" s="519" t="s">
        <v>79</v>
      </c>
      <c r="D8" s="519" t="s">
        <v>80</v>
      </c>
      <c r="E8" s="519" t="s">
        <v>56</v>
      </c>
    </row>
    <row r="9" spans="1:5" ht="45" customHeight="1" x14ac:dyDescent="0.3">
      <c r="A9" s="525"/>
      <c r="B9" s="525"/>
      <c r="C9" s="519" t="s">
        <v>103</v>
      </c>
      <c r="D9" s="519" t="s">
        <v>104</v>
      </c>
      <c r="E9" s="519" t="s">
        <v>56</v>
      </c>
    </row>
    <row r="10" spans="1:5" ht="45" customHeight="1" x14ac:dyDescent="0.3">
      <c r="A10" s="527" t="s">
        <v>79</v>
      </c>
      <c r="B10" s="527" t="s">
        <v>145</v>
      </c>
      <c r="C10" s="520" t="s">
        <v>146</v>
      </c>
      <c r="D10" s="520" t="s">
        <v>145</v>
      </c>
      <c r="E10" s="520" t="s">
        <v>56</v>
      </c>
    </row>
    <row r="11" spans="1:5" ht="45" customHeight="1" x14ac:dyDescent="0.3">
      <c r="A11" s="525"/>
      <c r="B11" s="525"/>
      <c r="C11" s="520" t="s">
        <v>205</v>
      </c>
      <c r="D11" s="520" t="s">
        <v>201</v>
      </c>
      <c r="E11" s="520" t="s">
        <v>103</v>
      </c>
    </row>
    <row r="12" spans="1:5" ht="45" customHeight="1" x14ac:dyDescent="0.3">
      <c r="A12" s="521" t="s">
        <v>103</v>
      </c>
      <c r="B12" s="521" t="s">
        <v>156</v>
      </c>
      <c r="C12" s="521" t="s">
        <v>157</v>
      </c>
      <c r="D12" s="521" t="s">
        <v>141</v>
      </c>
      <c r="E12" s="521" t="s">
        <v>68</v>
      </c>
    </row>
    <row r="13" spans="1:5" ht="45" customHeight="1" x14ac:dyDescent="0.3">
      <c r="A13" s="522" t="s">
        <v>146</v>
      </c>
      <c r="B13" s="522" t="s">
        <v>185</v>
      </c>
      <c r="C13" s="522" t="s">
        <v>189</v>
      </c>
      <c r="D13" s="522" t="s">
        <v>185</v>
      </c>
      <c r="E13" s="522" t="s">
        <v>79</v>
      </c>
    </row>
    <row r="14" spans="1:5" ht="45" customHeight="1" x14ac:dyDescent="0.3">
      <c r="A14" s="523" t="s">
        <v>157</v>
      </c>
      <c r="B14" s="523" t="s">
        <v>193</v>
      </c>
      <c r="C14" s="523" t="s">
        <v>197</v>
      </c>
      <c r="D14" s="523" t="s">
        <v>193</v>
      </c>
      <c r="E14" s="523" t="s">
        <v>79</v>
      </c>
    </row>
  </sheetData>
  <mergeCells count="6">
    <mergeCell ref="A4:A7"/>
    <mergeCell ref="B4:B7"/>
    <mergeCell ref="A8:A9"/>
    <mergeCell ref="B8:B9"/>
    <mergeCell ref="A10:A11"/>
    <mergeCell ref="B10:B11"/>
  </mergeCells>
  <pageMargins left="0.31496062992125984" right="0.31496062992125984" top="0.55118110236220474" bottom="0.55118110236220474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PO-PLE</vt:lpstr>
      <vt:lpstr>CFF - PLE</vt:lpstr>
      <vt:lpstr>'PO-PLE'!Area_de_impressao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Juninho</cp:lastModifiedBy>
  <cp:lastPrinted>2025-05-14T14:25:04Z</cp:lastPrinted>
  <dcterms:created xsi:type="dcterms:W3CDTF">2025-05-12T19:27:12Z</dcterms:created>
  <dcterms:modified xsi:type="dcterms:W3CDTF">2025-05-14T14:29:02Z</dcterms:modified>
</cp:coreProperties>
</file>